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Rkl2011" sheetId="1" r:id="rId1"/>
    <sheet name="1 RN Lecco" sheetId="2" r:id="rId2"/>
    <sheet name="2 RN Muggia" sheetId="3" r:id="rId3"/>
    <sheet name="3 RN Torbole" sheetId="4" r:id="rId4"/>
    <sheet name="4 RN Ancona" sheetId="5" r:id="rId5"/>
  </sheets>
  <definedNames/>
  <calcPr fullCalcOnLoad="1"/>
</workbook>
</file>

<file path=xl/sharedStrings.xml><?xml version="1.0" encoding="utf-8"?>
<sst xmlns="http://schemas.openxmlformats.org/spreadsheetml/2006/main" count="782" uniqueCount="563">
  <si>
    <t>REGATA NAZIONALE - CLASSE EUROPA</t>
  </si>
  <si>
    <t>TROFEO "Raimondo Ingangi"</t>
  </si>
  <si>
    <t>Lecco, 6/7 marzo 2010</t>
  </si>
  <si>
    <t>N°</t>
  </si>
  <si>
    <t>Nome</t>
  </si>
  <si>
    <t>ANDREA FERRACUTI</t>
  </si>
  <si>
    <t>NICOLA MONTI</t>
  </si>
  <si>
    <t>SILVIA ZENNARO</t>
  </si>
  <si>
    <t>FEDERICO GRAZZI</t>
  </si>
  <si>
    <t>SEBASTIANO GRAZZI</t>
  </si>
  <si>
    <t>LUCA CAZZANIGA</t>
  </si>
  <si>
    <t>ALESSANDRO VANNINI</t>
  </si>
  <si>
    <t>PIETRO ARIATTA</t>
  </si>
  <si>
    <t>FRANCESCO CIANFLONE</t>
  </si>
  <si>
    <t>ROSSELLA LOSITO</t>
  </si>
  <si>
    <t>LUCA ARIATTA</t>
  </si>
  <si>
    <t>SAMUEL NALDI</t>
  </si>
  <si>
    <t>COSTANZA SANDRUCCI</t>
  </si>
  <si>
    <t>GIULIA MATERA</t>
  </si>
  <si>
    <t>FRANCESCO DUBINI</t>
  </si>
  <si>
    <t>CHIARA SELLAROLI</t>
  </si>
  <si>
    <t>ELENA GISLON</t>
  </si>
  <si>
    <t>S.C.Lecco</t>
  </si>
  <si>
    <t>C.V.Venezia</t>
  </si>
  <si>
    <t>GV LNI Pesaro</t>
  </si>
  <si>
    <t>V.Y.C.</t>
  </si>
  <si>
    <t>C.V.C.Intra</t>
  </si>
  <si>
    <t>1p</t>
  </si>
  <si>
    <t>2p</t>
  </si>
  <si>
    <t>3p</t>
  </si>
  <si>
    <t>4p</t>
  </si>
  <si>
    <t>5p</t>
  </si>
  <si>
    <t>p.ti</t>
  </si>
  <si>
    <t>data</t>
  </si>
  <si>
    <t>club</t>
  </si>
  <si>
    <t>LECCO</t>
  </si>
  <si>
    <t>6p</t>
  </si>
  <si>
    <t>7p</t>
  </si>
  <si>
    <t>8p</t>
  </si>
  <si>
    <t>9p</t>
  </si>
  <si>
    <t>10p</t>
  </si>
  <si>
    <t>11p</t>
  </si>
  <si>
    <t>12p</t>
  </si>
  <si>
    <t>13p</t>
  </si>
  <si>
    <t>TORBOLE</t>
  </si>
  <si>
    <t>GER 82</t>
  </si>
  <si>
    <t>14p</t>
  </si>
  <si>
    <t>15p</t>
  </si>
  <si>
    <t>16p</t>
  </si>
  <si>
    <t>17p</t>
  </si>
  <si>
    <t>18p</t>
  </si>
  <si>
    <t>19p</t>
  </si>
  <si>
    <t>20p</t>
  </si>
  <si>
    <t>21p</t>
  </si>
  <si>
    <t>22p</t>
  </si>
  <si>
    <t>23p</t>
  </si>
  <si>
    <t>24p</t>
  </si>
  <si>
    <t>25p</t>
  </si>
  <si>
    <t>26p</t>
  </si>
  <si>
    <t>MUGGIA</t>
  </si>
  <si>
    <t>P.ti CS</t>
  </si>
  <si>
    <t>p.ti ss</t>
  </si>
  <si>
    <t xml:space="preserve">Rkl Maschile assoluta </t>
  </si>
  <si>
    <t xml:space="preserve">Rkl Femminile assoluta </t>
  </si>
  <si>
    <t xml:space="preserve">Rkl Maschile juniores </t>
  </si>
  <si>
    <t xml:space="preserve">Rkl Femminile juniores </t>
  </si>
  <si>
    <t>Ranking List 2011 - Classe Internazionale EUROPA</t>
  </si>
  <si>
    <t>5/6 marzo 2011</t>
  </si>
  <si>
    <t>26/27 marzo 2011</t>
  </si>
  <si>
    <t>ANCONA</t>
  </si>
  <si>
    <t>COLOMBO DANIELA</t>
  </si>
  <si>
    <t>PIETRO VILLASCHI</t>
  </si>
  <si>
    <t>GV LNI Mandello</t>
  </si>
  <si>
    <t>STINE PAEPER</t>
  </si>
  <si>
    <t>GER</t>
  </si>
  <si>
    <t>MICHELE FERRARI</t>
  </si>
  <si>
    <t>Cl.</t>
  </si>
  <si>
    <t>6 prove. 1 scarto</t>
  </si>
  <si>
    <t>N.Vel.</t>
  </si>
  <si>
    <t>14/16 aprile 2011</t>
  </si>
  <si>
    <t>30 apr - 1 mag 2011</t>
  </si>
  <si>
    <t>Y.C.Porto Sangiorgio</t>
  </si>
  <si>
    <t>SVOC</t>
  </si>
  <si>
    <t>SIRENA C.N.</t>
  </si>
  <si>
    <t>GIULIA CESCHIUTTI</t>
  </si>
  <si>
    <t>PAOLO SAIN</t>
  </si>
  <si>
    <t>JAN BOGATEC</t>
  </si>
  <si>
    <t>CRISTIAN POTOCNIK</t>
  </si>
  <si>
    <t>2^ Regata Nazionale - classe EUROPA</t>
  </si>
  <si>
    <t>Circolo della Vela Muggia</t>
  </si>
  <si>
    <t>cl.</t>
  </si>
  <si>
    <t>n.vel.</t>
  </si>
  <si>
    <t>timoniere</t>
  </si>
  <si>
    <t>P1</t>
  </si>
  <si>
    <t>P2</t>
  </si>
  <si>
    <t>P3</t>
  </si>
  <si>
    <t>P4</t>
  </si>
  <si>
    <t>P5</t>
  </si>
  <si>
    <t>Y.C.Portosangiorgio</t>
  </si>
  <si>
    <t>S.V.O.C.</t>
  </si>
  <si>
    <t>Sirena C.N.T.</t>
  </si>
  <si>
    <t>Verbano Y.C.</t>
  </si>
  <si>
    <t xml:space="preserve">Results EUROPA </t>
  </si>
  <si>
    <t xml:space="preserve">Scores take into account 2 discards </t>
  </si>
  <si>
    <t>No</t>
  </si>
  <si>
    <t>Sailno</t>
  </si>
  <si>
    <t>Name</t>
  </si>
  <si>
    <t>Scores</t>
  </si>
  <si>
    <t>SWE 3656</t>
  </si>
  <si>
    <t>CARL HAGBERG, Male, 22-Mar-1991, Lommabuktens Seglarklubb</t>
  </si>
  <si>
    <t>(bfd)</t>
  </si>
  <si>
    <t>SWE 3632</t>
  </si>
  <si>
    <t>APPELGREN HAMPUS, Male, 06-Jun-1992, KSSS (Royal Swedish Yacht Club</t>
  </si>
  <si>
    <t>DEN 9</t>
  </si>
  <si>
    <t>HEMDORFF TOBIAS, Male, 30-Nov-1994, Kalovig</t>
  </si>
  <si>
    <t>FRA 56</t>
  </si>
  <si>
    <t>SYLVAIN NOTONIER, Male, 10-Feb-1987, La Pelle Marseille</t>
  </si>
  <si>
    <t>(ocs)</t>
  </si>
  <si>
    <t>DEN 1702</t>
  </si>
  <si>
    <t>DIEDRICHS JOHN, Male, 12-Oct-1995, SWE 3655, RÖSS</t>
  </si>
  <si>
    <t>DEN 8</t>
  </si>
  <si>
    <t>LIVBJERG MATHIAS, Male, 18-Dec-1994, Kaloevig</t>
  </si>
  <si>
    <t>SWE 45</t>
  </si>
  <si>
    <t>BENGTSON EMIL, Male, 03-Feb-1994, Kullaviks kanot och Kappseglin</t>
  </si>
  <si>
    <t>SWE 3605</t>
  </si>
  <si>
    <t>KÖLBY DAVID, Male, 25-Jun-1993, KKKK</t>
  </si>
  <si>
    <t>NOR 430</t>
  </si>
  <si>
    <t>ANDERSEN MAGNUS, Male, 25-Oct-1993, Nesodden SF</t>
  </si>
  <si>
    <t>SWE 42</t>
  </si>
  <si>
    <t>ÅKERVALL NILS, Male, 15-Jun-1992, Bråvikens Segelsällskap</t>
  </si>
  <si>
    <t>NOR 418</t>
  </si>
  <si>
    <t>FRIGSTAD PEDERSEN MARTIN, Male, 21-Apr-1992, Christianssands Seilforeninf</t>
  </si>
  <si>
    <t>ITA 1187</t>
  </si>
  <si>
    <t>MONTI NICOLA, Male, 21-Feb-1988, Società Canottieri Lecco</t>
  </si>
  <si>
    <t>FIN 20</t>
  </si>
  <si>
    <t>LINDAHL ERIK, Male, 26-Oct-1992, EPS</t>
  </si>
  <si>
    <t>NOR 300</t>
  </si>
  <si>
    <t>MORTENSEN JON AKSEL, Male, 16-Dec-1992, Arendals Yaucht Club</t>
  </si>
  <si>
    <t>ESP 651</t>
  </si>
  <si>
    <t>SCHILT CATAFAL PAU, Male, 16-Dec-1987, CLUB NÀUTIC EL MASNOU</t>
  </si>
  <si>
    <t>SWE 8</t>
  </si>
  <si>
    <t>HOGLANDER MARCUS, Male, 31-Dec-1993, VJS - Varmdo Jolleseglare</t>
  </si>
  <si>
    <t>SWE 3643</t>
  </si>
  <si>
    <t>WESTERBRAND TOMAS, Male, 27-Feb-1992, RÅSS</t>
  </si>
  <si>
    <t>ITA 1189</t>
  </si>
  <si>
    <t>ZENNARO SILVIA, Female, 26-Oct-1989, COMPAGNIA DELLA VELA VENEZIA</t>
  </si>
  <si>
    <t>ESP 637</t>
  </si>
  <si>
    <t>CODINACHS ADRIÀ, Male, 03-Jun-1988, CLUB VELA BLANES</t>
  </si>
  <si>
    <t>CZE 11</t>
  </si>
  <si>
    <t>SMESNY MAREK, Male, 31-Dec-1975, MASTER, YC PV</t>
  </si>
  <si>
    <t>SWE 55</t>
  </si>
  <si>
    <t>MARTIN KARELIUSSON, Male, 06-Dec-1992, LBS</t>
  </si>
  <si>
    <t>ITA 5</t>
  </si>
  <si>
    <t>FERRACUTI ANDREA, Male, 20-Apr-1989, y.club porto san giorgio</t>
  </si>
  <si>
    <t>DEN 10</t>
  </si>
  <si>
    <t>JACOB CHOLEWA, Male, 29-Mar-1992, Skovshoved Sejlklub / Vedbæk S</t>
  </si>
  <si>
    <t>DEN 3</t>
  </si>
  <si>
    <t>LIVBJERG ANNA, Female, 11-Feb-1989, Kaløvig</t>
  </si>
  <si>
    <t>POL 83</t>
  </si>
  <si>
    <t>KACZMAREK MAREK, Male, 23-Oct-1993, JKW POZNAN</t>
  </si>
  <si>
    <t>GER 14</t>
  </si>
  <si>
    <t>REINKE SVERRE, Male, 19-Dec-1992, WVBl</t>
  </si>
  <si>
    <t>DEN 1739</t>
  </si>
  <si>
    <t>MADSEN KLAUS RØNN, Male, 05-Feb-1993, Dyvig Bådelaug</t>
  </si>
  <si>
    <t>(dsq)</t>
  </si>
  <si>
    <t>DEN 88</t>
  </si>
  <si>
    <t>JÜRGENSEN MICHAEL RAVN, Male, 23-Oct-1995, Horsens Sejlklub</t>
  </si>
  <si>
    <t>NOR 421</t>
  </si>
  <si>
    <t>MARTINSEN NICHOLAS FADLER, Male, 29-May-1994, Soon Seilforening</t>
  </si>
  <si>
    <t>DEN 38</t>
  </si>
  <si>
    <t>LINTRUP ANDERSEN MADS, Male, 28-Oct-1991, SYC</t>
  </si>
  <si>
    <t>ESP 640</t>
  </si>
  <si>
    <t>VIVES JORDI, Male, 29-Nov-1988, CLUB VELA BLANES</t>
  </si>
  <si>
    <t>FRA 5644</t>
  </si>
  <si>
    <t>VINCENT PHAM, Male, 05-Jul-1969, MASTER, CENTRE NAUTIQUE DU PAYS DROUAI</t>
  </si>
  <si>
    <t>POL 22</t>
  </si>
  <si>
    <t>ZIMNY JEREMI, Male, 17-Jul-1994, WKZ WOLSZTYN</t>
  </si>
  <si>
    <t>DEN 84</t>
  </si>
  <si>
    <t>STACHELHAUS JACOB, Male, 30-Mar-1996, KBL- Junior</t>
  </si>
  <si>
    <t>NOR 425</t>
  </si>
  <si>
    <t>FJON HAAVARD KATLE, Male, 16-Jan-1996, Stavanger Seilforening</t>
  </si>
  <si>
    <t>BEL 8</t>
  </si>
  <si>
    <t>BART DECOUTERE, Male, 01-Mar-1993, HZC</t>
  </si>
  <si>
    <t>PAEPER STINE, Female, 13-Jul-1986, Mühlenberger Segel Club</t>
  </si>
  <si>
    <t>DEN 81</t>
  </si>
  <si>
    <t>BREGENDAHL SARAH, Female, 25-Feb-1988, KBL</t>
  </si>
  <si>
    <t>ESP 36</t>
  </si>
  <si>
    <t>NOGUER DAL, Male, 14-Jan-1994, CLUB VELA BLANES</t>
  </si>
  <si>
    <t>FIN 827</t>
  </si>
  <si>
    <t>KONTTINEN OKKO, Male, 27-Feb-1993, HSK</t>
  </si>
  <si>
    <t>CZE 12</t>
  </si>
  <si>
    <t>CHLUP ZDENEK, Male, 06-Oct-1979, YC Brno</t>
  </si>
  <si>
    <t>ITA 1180</t>
  </si>
  <si>
    <t>ARIATTA PIETRO, Male, 11-Nov-1993, Verbano Yacht Club</t>
  </si>
  <si>
    <t>FIN 111</t>
  </si>
  <si>
    <t>NIKKILÄ MIIKKA, Male, 26-Feb-1993, TPS</t>
  </si>
  <si>
    <t>SWE 22</t>
  </si>
  <si>
    <t>KÖLBY GUSTAV, Male, 18-Apr-1995, KKKK</t>
  </si>
  <si>
    <t>FIN 822</t>
  </si>
  <si>
    <t>TYKKYLÄINEN LEO, Male, 15-Sep-1993, EPS Espoon Pursiseura ry</t>
  </si>
  <si>
    <t>SWE 3651</t>
  </si>
  <si>
    <t>LANNER JOHAN, Male, 03-Aug-1992, KKKK</t>
  </si>
  <si>
    <t>GER 1618</t>
  </si>
  <si>
    <t>LINUS PLEINES, Male, 15-Aug-1992, WVH</t>
  </si>
  <si>
    <t>FRA 900</t>
  </si>
  <si>
    <t>VAN LAER PIETER, Male, 04-Mar-1961, GRAND MASTER</t>
  </si>
  <si>
    <t>ITA 1164</t>
  </si>
  <si>
    <t>GRAZZI FEDERICO, Male, 18-May-1994, L.N.I. Pesaro</t>
  </si>
  <si>
    <t>SWE 3633</t>
  </si>
  <si>
    <t>NOVAK SEBASTIAN, Male, 09-Dec-1994, BOJK</t>
  </si>
  <si>
    <t>BEL 959</t>
  </si>
  <si>
    <t>NICOLAS D'HONDT, Male, 26-Feb-1992, B.R.Y.C.</t>
  </si>
  <si>
    <t>BEL 890</t>
  </si>
  <si>
    <t>MATTIJS VAN HOOREWEGHE, Male, 16-Jun-1992, vvw inside</t>
  </si>
  <si>
    <t>DEN 1</t>
  </si>
  <si>
    <t>HOLM JÖRGEN, Male, 01-Mar-1953, GRAND MASTER, KBL</t>
  </si>
  <si>
    <t>ESP 141</t>
  </si>
  <si>
    <t>BOU SERRA ALBA, Female, 26-Apr-1992, CLUB NAUTIC L'ESTARTIT</t>
  </si>
  <si>
    <t>NOR 413</t>
  </si>
  <si>
    <t>KLEPPESTØ ANETTE, Female, 25-Feb-1992, Svelvik seilforening</t>
  </si>
  <si>
    <t>CZE 93</t>
  </si>
  <si>
    <t>ROZSYPAL MARTIN, Male, 12-Sep-1991, JK Olomouc</t>
  </si>
  <si>
    <t>ESP 634</t>
  </si>
  <si>
    <t>SUBIRÀ ALEIX, Male, 18-Dec-1989, CLUB VELA BLANES</t>
  </si>
  <si>
    <t>(dnf)</t>
  </si>
  <si>
    <t>CZE 131</t>
  </si>
  <si>
    <t>STEPAN SIVY, Male, 09-Feb-1993, YC Slavoj Hluboká nad Vltavou</t>
  </si>
  <si>
    <t>DEN 6</t>
  </si>
  <si>
    <t>ZACHARIASSEN LAU, Male, 07-May-1993, Juniorsejlcenter Frederikssund</t>
  </si>
  <si>
    <t>CZE 87</t>
  </si>
  <si>
    <t>SKODA JAN, Male, 16-Dec-1990, YC Lokomotiva Plzeň</t>
  </si>
  <si>
    <t>SWE 3645</t>
  </si>
  <si>
    <t>OLSSON JAMES, Male, 25-Aug-1996, KKKK, Kullaviks Kanot och Kapp</t>
  </si>
  <si>
    <t>BEL 906</t>
  </si>
  <si>
    <t>SIMOENS JASPER, Male, 01-Oct-1994, ZCGH</t>
  </si>
  <si>
    <t>DEN 23</t>
  </si>
  <si>
    <t>ANDERSEN CHRISTINA, Female, 26-Aug-1993, Skovshoved / Hellerup</t>
  </si>
  <si>
    <t>DEN 7</t>
  </si>
  <si>
    <t>FAARVANG JAKOB, Male, 15-Feb-1995, Kaløvig Bådelaug</t>
  </si>
  <si>
    <t>SWE 24</t>
  </si>
  <si>
    <t>GROSS JULIA, Female, 17-Jul-1992, KSSS</t>
  </si>
  <si>
    <t>SWE 28</t>
  </si>
  <si>
    <t>SJÖSTEDT ANTONIA, Female, 17-Mar-1992, KSSS</t>
  </si>
  <si>
    <t>GER 20</t>
  </si>
  <si>
    <t>NADINE MÖLLER, Female, 20-May-1991, SCMO</t>
  </si>
  <si>
    <t>GER 1443</t>
  </si>
  <si>
    <t>LUKAS BUSSKAMP, Male, 24-Jan-1994, Krefelder Segel-Klub</t>
  </si>
  <si>
    <t>NOR 896</t>
  </si>
  <si>
    <t>HALVORSEN BUCHER HENRIK, Male, 12-Oct-1995, Nesodden Seilforening</t>
  </si>
  <si>
    <t>GER 80</t>
  </si>
  <si>
    <t>SIEFKER MAREIKE, Female, 21-Aug-1986, SVH</t>
  </si>
  <si>
    <t>GER 10</t>
  </si>
  <si>
    <t>BOLLONGINO SIMON, Male, 15-May-1993, Yacht Club Westfalia Arnsberg</t>
  </si>
  <si>
    <t>DEN 1742</t>
  </si>
  <si>
    <t>MELDGAARD TROELS, Male, 24-Sep-1994, FS/SNV</t>
  </si>
  <si>
    <t>FRA 5649</t>
  </si>
  <si>
    <t>PATRICK CHEVALIER, Male, 27-Dec-1962, MASTER, Yacht Club Chalon sur Saône</t>
  </si>
  <si>
    <t>FRA 5638</t>
  </si>
  <si>
    <t>DENIS DUPIN, Male, 09-Apr-1961, GRAND MASTER, CN SAINTE-MAXIME</t>
  </si>
  <si>
    <t>SWE 3503</t>
  </si>
  <si>
    <t>NYBERG ALFONS, Male, 16-Jun-1996, Rorviks Segelsallskap</t>
  </si>
  <si>
    <t>GER 1533</t>
  </si>
  <si>
    <t>DANIEL HAGEN, Male, 30-Nov-1993, SLS</t>
  </si>
  <si>
    <t>DEN 66</t>
  </si>
  <si>
    <t>VOGELIUS JESPER RALPH, Male, 18-Nov-1995, Kalovig</t>
  </si>
  <si>
    <t>DEN 16</t>
  </si>
  <si>
    <t>SANDER DAVID, Male, 24-Oct-1994, Oure Sport &amp; Performance</t>
  </si>
  <si>
    <t>CZE 79</t>
  </si>
  <si>
    <t>SKRACKOVA VENDULA, Female, 17-Sep-1989, Jachklub Jezero Hlucin</t>
  </si>
  <si>
    <t>POL 6</t>
  </si>
  <si>
    <t>WLOCH LUKASZ, Male, 17-Jan-1995, K.Z. MEWA</t>
  </si>
  <si>
    <t>GER 81</t>
  </si>
  <si>
    <t>NAGEL PETER NIKLAS, Male, 22-Jun-1993, SVH</t>
  </si>
  <si>
    <t>DEN 1636</t>
  </si>
  <si>
    <t>HUSTED ASTA REEDTZ, Female, 02-May-1994, Kaløvig Bådelaug</t>
  </si>
  <si>
    <t>GER 1418</t>
  </si>
  <si>
    <t>BRUECKNER MORITZ, Male, 20-May-1994, Seglerkameradschaft Scheppen</t>
  </si>
  <si>
    <t>GER 1481</t>
  </si>
  <si>
    <t>BENJAMIN WINTER, Male, 14-Jan-1992, Duesseldorfer YC</t>
  </si>
  <si>
    <t>ITA 1087</t>
  </si>
  <si>
    <t>SAIN PAOLO, Male, 04-Jun-1961, GRAND MASTER, svoc</t>
  </si>
  <si>
    <t>BEL 949</t>
  </si>
  <si>
    <t>MAXIM TEERLYNCK, Male, 28-Nov-1994, ZCGH</t>
  </si>
  <si>
    <t>DEN 73</t>
  </si>
  <si>
    <t>BÜLOW JESPER, Male, 17-Feb-1963, MASTER, KBL</t>
  </si>
  <si>
    <t>ESP 618</t>
  </si>
  <si>
    <t>PÉREZ DE LA IGLESIA SERGI, Male, 13-May-1994, CLUB NÀUTIC L'ESTARTIT</t>
  </si>
  <si>
    <t>FIN 79</t>
  </si>
  <si>
    <t>LAAKSONEN MARINELLA, Female, 20-Jul-1991, EPS</t>
  </si>
  <si>
    <t>DEN 43</t>
  </si>
  <si>
    <t>PETERSEN MORTEN FROEKJAER, Male, 22-Oct-1992, Fredericia Sejlklub</t>
  </si>
  <si>
    <t>DEN 4</t>
  </si>
  <si>
    <t>STRANDBERG IDA, Female, 04-May-1994, SKS</t>
  </si>
  <si>
    <t>NOR 400</t>
  </si>
  <si>
    <t>JÅRVIK KARIANNE FONN, Female, 11-Feb-1991, Bergens Seilforening</t>
  </si>
  <si>
    <t>DEN 1485</t>
  </si>
  <si>
    <t>KLINT HANS FREDERIK, Male, 09-Jan-1994, Horsens</t>
  </si>
  <si>
    <t>GER 1391</t>
  </si>
  <si>
    <t>SASCHA KRÖNER, Male, 26-Oct-1988, Segelclub Oberhausen-Rheinhaus</t>
  </si>
  <si>
    <t>ITA 1153</t>
  </si>
  <si>
    <t>VANNINI ALESSANDRO, Male, 27-Sep-1993, LNI Pesaro</t>
  </si>
  <si>
    <t>DEN 1727</t>
  </si>
  <si>
    <t>STINNE ANDERSSON, Female, 15-Jan-1994, Oure/Skanderborg</t>
  </si>
  <si>
    <t>GER 1531</t>
  </si>
  <si>
    <t>SUSANNE SAILER, Female, 13-Mar-1983, Seglergemeinschaft Überlingen</t>
  </si>
  <si>
    <t>ESP 586</t>
  </si>
  <si>
    <t>MUÑOZ AXEL, Male, 04-Sep-1992, CLUB VELA BLANES</t>
  </si>
  <si>
    <t>GER 44</t>
  </si>
  <si>
    <t>SVEN MÖLLER, Male, 09-Aug-1994, SCMO</t>
  </si>
  <si>
    <t>DEN 15</t>
  </si>
  <si>
    <t>SMEDEGAARD JOSEFINE, Female, 03-Oct-1993, Skovshoved Sejlklub</t>
  </si>
  <si>
    <t>ITA 1174</t>
  </si>
  <si>
    <t>ARIATTA LUCA, Male, 09-May-1996, v.y.c. stresa</t>
  </si>
  <si>
    <t>ITA 1173</t>
  </si>
  <si>
    <t>GRAZZI SEBASTIANO, Male, 18-May-1994, Lega navale italiana sez. pesa</t>
  </si>
  <si>
    <t>FIN 769</t>
  </si>
  <si>
    <t>MOILANEN NOA, Male, 05-Feb-1992, TP</t>
  </si>
  <si>
    <t>FRA 5663</t>
  </si>
  <si>
    <t>JEAN FRANÇOIS GUILLAUMIN, Male, 25-Dec-1963, MASTER, Centre Nautique du Pays Drouai</t>
  </si>
  <si>
    <t>POL 105</t>
  </si>
  <si>
    <t>PLASZCZYCA ANNA, Female, 27-May-1991, YKP KRAKOW</t>
  </si>
  <si>
    <t>DEN 40</t>
  </si>
  <si>
    <t>FREDERIKSEN JOSEPHINE, Female, 11-Mar-1992, Skovshoved Sejlklub</t>
  </si>
  <si>
    <t>GER 1521</t>
  </si>
  <si>
    <t>SCHMID AMELIE, Female, 25-Aug-1988, LSC</t>
  </si>
  <si>
    <t>CZE 74</t>
  </si>
  <si>
    <t>LEJHANEC DAVID, Male, 03-Dec-1971, MASTER, YC Pardubice</t>
  </si>
  <si>
    <t>POL 25</t>
  </si>
  <si>
    <t>SZTYK JERZY, Male, 21-Aug-1967, MASTER, GZKS GLIWICE</t>
  </si>
  <si>
    <t>BEL 933</t>
  </si>
  <si>
    <t>DEVOS SÉBASTIEN, Male, 16-Nov-1994, RNSYC</t>
  </si>
  <si>
    <t>DEN 78</t>
  </si>
  <si>
    <t>OLIVIA WADMANN, Female, 27-Nov-1995, Kaløvig</t>
  </si>
  <si>
    <t>ITA 1167</t>
  </si>
  <si>
    <t>FERRARI MICHELE, Male, 01-Feb-1989, S.C.LECCO</t>
  </si>
  <si>
    <t>AUT 17</t>
  </si>
  <si>
    <t>STYBLO PETER, Male, 29-Sep-1956, GRAND MASTER, SAF</t>
  </si>
  <si>
    <t>BEL 953</t>
  </si>
  <si>
    <t>DECLERCK MAURO, Male, 26-Jul-1995, VVW inside Oostende</t>
  </si>
  <si>
    <t>NOR 434</t>
  </si>
  <si>
    <t>HALSEIDE MARTIN, Male, 16-Aug-1995, Asker Seilforening</t>
  </si>
  <si>
    <t>ITA 1135</t>
  </si>
  <si>
    <t>NALDI SAMUEL, Male, 02-Nov-1995, verbano yacht club</t>
  </si>
  <si>
    <t>DEN 1738</t>
  </si>
  <si>
    <t>RASK FREDERIK, Male, 28-Jul-1995, Skovshoved Sejlklub</t>
  </si>
  <si>
    <t>CZE 92</t>
  </si>
  <si>
    <t>SMIDOVA PETRA, Female, 09-Apr-1991, KJ Terlicko</t>
  </si>
  <si>
    <t>DEN 91</t>
  </si>
  <si>
    <t>SORENSEN FREDERIK, Male, 17-Jul-1994</t>
  </si>
  <si>
    <t>SWE 3650</t>
  </si>
  <si>
    <t>LINDBLAD FREDRIK, Male, 12-Jul-1995, Lommabuktens Seglarklubb</t>
  </si>
  <si>
    <t>DEN 1753</t>
  </si>
  <si>
    <t>JORGENSEN CHRISTIAN, Male, 05-Feb-1997, Skovshoved</t>
  </si>
  <si>
    <t>FRA 5602</t>
  </si>
  <si>
    <t>MAUD BONNOT, Female, 18-Sep-1995, yacht club de chalon sur saône</t>
  </si>
  <si>
    <t>BEL 917</t>
  </si>
  <si>
    <t>ELIEN VAN HOOREWEGHE, Male, 04-Jul-1994, vvw inside</t>
  </si>
  <si>
    <t>DEN 1756</t>
  </si>
  <si>
    <t>OLSEN RASMUS BECH, Male, 25-Jun-1993, KDY</t>
  </si>
  <si>
    <t>SWE 3289</t>
  </si>
  <si>
    <t>CEDERHOLM JOHANNES, Male, 14-May-1994, Strangnas Segelsallskap</t>
  </si>
  <si>
    <t>ITA 1178</t>
  </si>
  <si>
    <t>CIANFLONE FRANCESCO, Male, 28-Dec-1993, VerbanoYacht Club</t>
  </si>
  <si>
    <t>CZE 90</t>
  </si>
  <si>
    <t>SMIDOVA KATERINA, Female, 13-Jun-1987, KJ Terlicko</t>
  </si>
  <si>
    <t>NOR 397</t>
  </si>
  <si>
    <t>JOHANSEN KATRINE, Female, 17-Feb-1992, Svelvik Seilforening</t>
  </si>
  <si>
    <t>dnf</t>
  </si>
  <si>
    <t>NOR 436</t>
  </si>
  <si>
    <t>HAMMARSTRØM KARIANNE, Female, 29-Mar-1994, DSSF</t>
  </si>
  <si>
    <t>BEL 944</t>
  </si>
  <si>
    <t>ROBBE VAN HOYE, Male, 24-Apr-1996, VVW INSIDE OSTEND</t>
  </si>
  <si>
    <t>FIN 820</t>
  </si>
  <si>
    <t>KALLIO ALEKSI, Male, 14-Jun-1992, NPS</t>
  </si>
  <si>
    <t>SWE 95</t>
  </si>
  <si>
    <t>JOEL WALL, Male, 01-Oct-1995, Rörviks segelsällskap</t>
  </si>
  <si>
    <t>ESP 500</t>
  </si>
  <si>
    <t>FERNANDEZ BUSTOS PABLO, Male, 12-Apr-1966, MASTER, ESPAÑA</t>
  </si>
  <si>
    <t>GER 1619</t>
  </si>
  <si>
    <t>GOETZ GERHARD, Male, 29-Dec-1933, SUPER MASTER, YCI / SCU</t>
  </si>
  <si>
    <t>GER 1663</t>
  </si>
  <si>
    <t>BERND RIMMELE, Male, 11-May-1956, GRAND MASTER, Yacht Club Immenstaad BW 027</t>
  </si>
  <si>
    <t>GER 1629</t>
  </si>
  <si>
    <t>MANTHEY VANESSA, Female, 08-Aug-1993, SGWi</t>
  </si>
  <si>
    <t>FIN 817</t>
  </si>
  <si>
    <t>MUHONEN OSKARI, Male, 08-Apr-1997, Espoon Pursiseura</t>
  </si>
  <si>
    <t>GER 1684</t>
  </si>
  <si>
    <t>SCHLOMKA NICK, Male, 31-Jul-1995, TSVS</t>
  </si>
  <si>
    <t>FRA 5617</t>
  </si>
  <si>
    <t>ALINE VIELLE, Female, 16-Mar-1959, GRAND MASTER, CLUB NAUTIQUE DE LA CROISETTE</t>
  </si>
  <si>
    <t>BEL 859</t>
  </si>
  <si>
    <t>JOACHIM D'HONDT, Male, 17-Jun-1997, B.R.Y.C.</t>
  </si>
  <si>
    <t>ITA 1158</t>
  </si>
  <si>
    <t>COLOMBO DANIELA, Female, 16-Mar-1984, S.C. LECCO</t>
  </si>
  <si>
    <t>GER 1308</t>
  </si>
  <si>
    <t>WEISS MATTHIAS, Male, 09-Mar-1955, GRAND MASTER, CKA</t>
  </si>
  <si>
    <t>FRA 5395</t>
  </si>
  <si>
    <t>DAMIS DUTERTE VIELLE, Male, 18-Dec-1994, CLUB NAUTIQUE DE LA CROISETTE</t>
  </si>
  <si>
    <t>GER 1455</t>
  </si>
  <si>
    <t>LUKAS MÜLLER, Male, 24-Aug-1993, Yachtclub Immenstaad</t>
  </si>
  <si>
    <t>ITA 1154</t>
  </si>
  <si>
    <t>SANDRUCCI COSTANZA, Male, 26-Jul-1994, S.C.LECCO</t>
  </si>
  <si>
    <t>GER 1652</t>
  </si>
  <si>
    <t>LINA RIXGENS, Female, 07-Oct-1994, Segel-Club-Ville</t>
  </si>
  <si>
    <t>BEL 945</t>
  </si>
  <si>
    <t>DECLERCK MARGOT, Female, 26-Jul-1993, VVW Inside Oostende</t>
  </si>
  <si>
    <t>DEN 33</t>
  </si>
  <si>
    <t>HEDEGAARD SEBASTIAN YDE, Male, 26-Apr-1996, KBL</t>
  </si>
  <si>
    <t>GER 1465</t>
  </si>
  <si>
    <t>HAUFE CARL NIKLAS, Male, 19-Feb-1997, StSC</t>
  </si>
  <si>
    <t>NOR 366</t>
  </si>
  <si>
    <t>MORTENSEN MARTINE STELLER, Female, 11-Nov-1994, ASF</t>
  </si>
  <si>
    <t>DEN 59</t>
  </si>
  <si>
    <t>HANSEN JENS PETER, Male, 14-Aug-1995, Skovshoved Sejlklub</t>
  </si>
  <si>
    <t>POL 3</t>
  </si>
  <si>
    <t>SKI ALEKSANDER, Male, 24-May-1994, JKW POZNAN</t>
  </si>
  <si>
    <t>DEN 39</t>
  </si>
  <si>
    <t>CHRISTENSEN JEPPE, Male, 23-Feb-1994, SAS</t>
  </si>
  <si>
    <t>ESP 582</t>
  </si>
  <si>
    <t>ORDOÑEZ CARLOS, Male, 21-Apr-1996, CLUB VELA BLANES</t>
  </si>
  <si>
    <t>GER 1522</t>
  </si>
  <si>
    <t>DIEBEL NICOLE, Female, 27-Jul-1992, 1.Segelclub Knappensee e.V.</t>
  </si>
  <si>
    <t>BEL 889</t>
  </si>
  <si>
    <t>ABIDI IDRIS, Male, 27-Feb-1993, VVW Inside oostende</t>
  </si>
  <si>
    <t>GER 1653</t>
  </si>
  <si>
    <t>SEBASTIAN UECKER, Male, 06-Jun-1996, Yacht Club Immenstaad BW027</t>
  </si>
  <si>
    <t>DEN 19</t>
  </si>
  <si>
    <t>NISSEN OLIVIE NISSEN, Female, 06-Jun-1995, Horsens Sejlklub</t>
  </si>
  <si>
    <t>SWE 3597</t>
  </si>
  <si>
    <t>GÄRDHAGEN FREDRIK, Male, 23-Jun-1995, RÖSS</t>
  </si>
  <si>
    <t>ITA 1134</t>
  </si>
  <si>
    <t>LOSITO ROSSELLA, Female, 12-Nov-1982, L.N.I.Mandello del Lario</t>
  </si>
  <si>
    <t>GER 1253</t>
  </si>
  <si>
    <t>ANNE MARUNG, Female, 26-Oct-1971, MASTER FEMALE, Bautzner Segel-Club e.V.</t>
  </si>
  <si>
    <t>SWE 17</t>
  </si>
  <si>
    <t>JOHANSSON ELIN, Female, 03-Jun-1994, KKKK</t>
  </si>
  <si>
    <t>FIN 821</t>
  </si>
  <si>
    <t>PESOLA RISTO, Male, 30-Mar-1997, TP</t>
  </si>
  <si>
    <t>ITA 1179</t>
  </si>
  <si>
    <t>MATTERA GIULIA, Female, 27-Feb-1993, S.C.LECCO</t>
  </si>
  <si>
    <t>DEN 1633</t>
  </si>
  <si>
    <t>IPSEN MIA, Female, 20-Mar-1992, SNV/FS</t>
  </si>
  <si>
    <t>FRA 5603</t>
  </si>
  <si>
    <t>AGATHE LERAT, Female, 30-Jun-1995, CENTRE VOILE PANTHIER EN AUXOI</t>
  </si>
  <si>
    <t>DEN 95</t>
  </si>
  <si>
    <t>BENTZEN TRINE, Female, 17-Oct-1994, Skovshoved sejlklub</t>
  </si>
  <si>
    <t>POL 56</t>
  </si>
  <si>
    <t>PLASZCZYCA JAROS, Male, 23-Jul-1967, MASTER, YKP KRAKOW</t>
  </si>
  <si>
    <t>GER 1649</t>
  </si>
  <si>
    <t>LUISA CHRISTA, Female, 16-Jul-1993, SCWI</t>
  </si>
  <si>
    <t>DEN 17</t>
  </si>
  <si>
    <t>FREDERIK NYGAARD, Male, ?, KDY</t>
  </si>
  <si>
    <t>DEN 13</t>
  </si>
  <si>
    <t>BENDIX KROGH KATRINE, Female, 09-Jun-1994, Kaløvig Bådelaug</t>
  </si>
  <si>
    <t>BEL 947</t>
  </si>
  <si>
    <t>TOM ALLEMAN, Male, 27-Sep-1993, VVW Inside</t>
  </si>
  <si>
    <t>FRA 5559</t>
  </si>
  <si>
    <t>MAËVA LE BIHAN, Female, 01-Mar-1989, Société des Régates de Brest</t>
  </si>
  <si>
    <t>DEN 1713</t>
  </si>
  <si>
    <t>MAURITZEN KRISTINE MARIE, Female, 28-Aug-1995, Skovshoved Sejlklub</t>
  </si>
  <si>
    <t>CZE 177</t>
  </si>
  <si>
    <t>KOVACOVA TEREZA, Female, 02-Nov-1994, JK PV</t>
  </si>
  <si>
    <t>SWE 3492</t>
  </si>
  <si>
    <t>BJÖRKLUND FREDRIK, Male, 15-Sep-1995, RÖSS</t>
  </si>
  <si>
    <t>DEN 1743</t>
  </si>
  <si>
    <t>RAHBEK HANSEN STEPHANIE, Female, 27-Sep-1994, Fredericia Sail Club</t>
  </si>
  <si>
    <t>NOR 396</t>
  </si>
  <si>
    <t>JULIE SYDOW MO, Female, 19-Jul-1995, Svelvik Seilforening</t>
  </si>
  <si>
    <t>FIN 811</t>
  </si>
  <si>
    <t>SOINI VENLA, Female, 08-Jul-1995, Yacht Club of Turku</t>
  </si>
  <si>
    <t>CZE 56</t>
  </si>
  <si>
    <t>SMAKALOVA PAVLINA, Female, 17-Jun-1994, JK Olomouc</t>
  </si>
  <si>
    <t>GER 1552</t>
  </si>
  <si>
    <t>SASCHA HAGEN, Male, 28-Nov-1995, SLS</t>
  </si>
  <si>
    <t>SWE 94</t>
  </si>
  <si>
    <t>LOUISE MALMSTRÖM, Female, 16-Jun-1905</t>
  </si>
  <si>
    <t>ESP 589</t>
  </si>
  <si>
    <t>SCHILT CATAFAL MARIA DEL MAR, Female, 26-Apr-1990, CLUB NÀUTIC EL MASNOU</t>
  </si>
  <si>
    <t>FRA 5400</t>
  </si>
  <si>
    <t>BOISARD GUILLAUME, Male, 29-Jul-1997, SAINTE MAXIME</t>
  </si>
  <si>
    <t>FIN 35</t>
  </si>
  <si>
    <t>OIKKONEN TOMI, Male, 23-Jan-1995, Tuusulanjärven Purjehtijat/ TP</t>
  </si>
  <si>
    <t>GER 1668</t>
  </si>
  <si>
    <t>JAN RIXGENS, Male, 12-Jul-1996, Segel-Club-Ville</t>
  </si>
  <si>
    <t>BEL 950</t>
  </si>
  <si>
    <t>THÉOPHANE NÉMOZ, Male, 22-Sep-1993, W.O.S. Watersport Oostende Spu</t>
  </si>
  <si>
    <t>GER 1462</t>
  </si>
  <si>
    <t>SCHÜRMANN NICK, Male, 03-May-1995, RSB</t>
  </si>
  <si>
    <t>GER 84</t>
  </si>
  <si>
    <t>MARIA-THERESA GRAF, Female, 10-Nov-1990, Sternberger Seglerverein e.V.</t>
  </si>
  <si>
    <t>FRA 5387</t>
  </si>
  <si>
    <t>LUCA MCCALL, Male, 30-Dec-1994, CN Sainte Maxime</t>
  </si>
  <si>
    <t>FRA 5611</t>
  </si>
  <si>
    <t>RENÉ CHAUDOY, Male, 28-Sep-1949, SUPER MASTER, Sport Nautique Le Havre SNPH</t>
  </si>
  <si>
    <t>NOR 723</t>
  </si>
  <si>
    <t>JOHANNE G SKAALAND, Female, 26-Apr-1994, Bergens Seilforening</t>
  </si>
  <si>
    <t>CZE 8</t>
  </si>
  <si>
    <t>ZÁRUBOVÁ MICHAELA, Female, 12-Mar-1993, JK Cheb</t>
  </si>
  <si>
    <t>FIN 809</t>
  </si>
  <si>
    <t>HARJUNPÄÄ PINJA, Female, 27-Jan-1994, Espoon Pursiseura</t>
  </si>
  <si>
    <t>GER 63</t>
  </si>
  <si>
    <t>MARIE WILKEN, Female, 15-Jan-1994, SVDL</t>
  </si>
  <si>
    <t>GER 1513</t>
  </si>
  <si>
    <t>ANICA RIMMELE, Female, 04-Sep-1996, Yacht Club Immenstaad BW 027</t>
  </si>
  <si>
    <t>SUI 224</t>
  </si>
  <si>
    <t>MIRJAM GESER, Female, 16-Oct-1990, SCR</t>
  </si>
  <si>
    <t>BEL 861</t>
  </si>
  <si>
    <t>GORIK ORBIE, Male, 01-Nov-1996, vvw inside outside</t>
  </si>
  <si>
    <t>FRA 5454</t>
  </si>
  <si>
    <t>VINCENT PAPOT, Male, 01-Oct-1966, MASTER, us tropezienne</t>
  </si>
  <si>
    <t>(raf)</t>
  </si>
  <si>
    <t>GER 67</t>
  </si>
  <si>
    <t>HATTICH PASCAL, Male, 31-Oct-1995, Lübecker Yacht Club</t>
  </si>
  <si>
    <t>FRA 5658</t>
  </si>
  <si>
    <t>YVES PAIX, Male, 19-Jun-1952, GRAND MASTER, Cercle de la Voile des Flandre</t>
  </si>
  <si>
    <t>BEL 956</t>
  </si>
  <si>
    <t>ALINE D'HONDT, Male, 25-Sep-1995, B.R.Y.C.</t>
  </si>
  <si>
    <t>GER 1669</t>
  </si>
  <si>
    <t>ALEXANDER PLASS, Male, 14-Mar-1996, Duisburger Yacht-Club</t>
  </si>
  <si>
    <t>POL 110</t>
  </si>
  <si>
    <t>PLASZCZYCA EWA, Female, 12-Apr-1993, YKP KRAKOW</t>
  </si>
  <si>
    <t>GER 95</t>
  </si>
  <si>
    <t>PULS NORA MARIA, Female, 16-Mar-1995, YCRE Yachtclub Ruhrland Essen</t>
  </si>
  <si>
    <t>ITA 11</t>
  </si>
  <si>
    <t>DUBINI FRANCESCO, Male, 28-Dec-1995, S.C.LECCO</t>
  </si>
  <si>
    <t>ITA 1130</t>
  </si>
  <si>
    <t>VILLASCHI PIETRO, Male, 12-May-1997, LNIMANDELLO</t>
  </si>
  <si>
    <t>GER 1489</t>
  </si>
  <si>
    <t>XAVER RIMMELE, Male, 13-Jul-1994, Yacht Club Immenstaad BW 027</t>
  </si>
  <si>
    <t>SUI 2</t>
  </si>
  <si>
    <t>MÜHLEMANN BARBARA, Female, 30-Oct-1990, Yacht Club Arbon</t>
  </si>
  <si>
    <t>ITA 1177</t>
  </si>
  <si>
    <t>GISLON ELENA, Female, 05-Sep-1996, S.C.LECCO</t>
  </si>
  <si>
    <t>ITA 1131</t>
  </si>
  <si>
    <t>MARINA LEFORT, Female, 20-Mar-1997, FRA 5417, cnsainte maxime</t>
  </si>
  <si>
    <t>FRA 5465</t>
  </si>
  <si>
    <t>MARYNE PAPOT, Female, 16-Dec-1996, us tropezienne</t>
  </si>
  <si>
    <t>DEN 1651</t>
  </si>
  <si>
    <t>NISSEN VICTORIA, Female, 17-Nov-1995, Horsens Sejlklub</t>
  </si>
  <si>
    <t>GER 41</t>
  </si>
  <si>
    <t>RIECKE NIKLAS, Male, 22-Jun-1995, HYG</t>
  </si>
  <si>
    <t>FIN 806</t>
  </si>
  <si>
    <t>OIKKONEN ALEKSI, Male, 18-Mar-1997, Tuusulanjärven Purjehtijat/TP</t>
  </si>
  <si>
    <t>DEN 96</t>
  </si>
  <si>
    <t>JEPPESEN ANDREAS BEKKER, Male, 07-Apr-1995, Skovshoved Sejlklub / Oure</t>
  </si>
  <si>
    <t>NOR 308</t>
  </si>
  <si>
    <t>HOVIND ADA, Female, 25-Aug-1992, Baerum Seilforening</t>
  </si>
  <si>
    <t>SWE 36</t>
  </si>
  <si>
    <t>HAGBERG CARL, Male, 22-Mar-1991, Lommabuktens seglarklubb</t>
  </si>
  <si>
    <t>ZW Sail Regatta Scoring program, 4.023.060</t>
  </si>
  <si>
    <t>Copyright 1986 - 2009, Leo G Eggink, Zoetermeer</t>
  </si>
  <si>
    <t xml:space="preserve">Per informazioni su ZW: http://www.zw-scoring.nl </t>
  </si>
  <si>
    <t>ITA</t>
  </si>
  <si>
    <t>p.1</t>
  </si>
  <si>
    <t>p.2</t>
  </si>
  <si>
    <t>p.3</t>
  </si>
  <si>
    <t>p.4</t>
  </si>
  <si>
    <t>p.5</t>
  </si>
  <si>
    <t>p.6</t>
  </si>
  <si>
    <t>p.ti cs</t>
  </si>
  <si>
    <t>GIULIA MATTERA</t>
  </si>
  <si>
    <t>DAVIDE EUSEBI</t>
  </si>
  <si>
    <t>MASSIMO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</si>
</sst>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trike/>
      <sz val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/>
      <right/>
      <top/>
      <bottom style="medium"/>
    </border>
    <border>
      <left style="thin"/>
      <right style="thin"/>
      <top/>
      <bottom/>
    </border>
    <border>
      <left style="hair"/>
      <right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1" xfId="36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2" fillId="0" borderId="0" xfId="0" applyFont="1" applyFill="1" applyAlignment="1">
      <alignment/>
    </xf>
    <xf numFmtId="0" fontId="4" fillId="0" borderId="11" xfId="36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48" fillId="0" borderId="19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8" fillId="0" borderId="20" xfId="0" applyFont="1" applyFill="1" applyBorder="1" applyAlignment="1">
      <alignment horizontal="center" wrapText="1"/>
    </xf>
    <xf numFmtId="0" fontId="48" fillId="0" borderId="19" xfId="0" applyFont="1" applyFill="1" applyBorder="1" applyAlignment="1">
      <alignment horizontal="center" wrapText="1"/>
    </xf>
    <xf numFmtId="0" fontId="48" fillId="0" borderId="2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50" fillId="34" borderId="0" xfId="0" applyFont="1" applyFill="1" applyAlignment="1">
      <alignment horizontal="center" vertical="center" wrapText="1"/>
    </xf>
    <xf numFmtId="0" fontId="51" fillId="35" borderId="0" xfId="0" applyFont="1" applyFill="1" applyAlignment="1">
      <alignment horizontal="center" wrapText="1"/>
    </xf>
    <xf numFmtId="0" fontId="51" fillId="34" borderId="0" xfId="0" applyFont="1" applyFill="1" applyAlignment="1">
      <alignment horizontal="center" wrapText="1"/>
    </xf>
    <xf numFmtId="0" fontId="0" fillId="0" borderId="0" xfId="0" applyAlignment="1">
      <alignment/>
    </xf>
    <xf numFmtId="0" fontId="50" fillId="34" borderId="0" xfId="0" applyFont="1" applyFill="1" applyAlignment="1">
      <alignment horizontal="center" vertical="center"/>
    </xf>
    <xf numFmtId="0" fontId="51" fillId="35" borderId="0" xfId="0" applyFont="1" applyFill="1" applyAlignment="1">
      <alignment horizontal="center"/>
    </xf>
    <xf numFmtId="0" fontId="51" fillId="34" borderId="0" xfId="0" applyFont="1" applyFill="1" applyAlignment="1">
      <alignment horizontal="center"/>
    </xf>
    <xf numFmtId="0" fontId="52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4" fillId="0" borderId="0" xfId="36" applyAlignment="1" applyProtection="1">
      <alignment horizontal="left"/>
      <protection/>
    </xf>
    <xf numFmtId="0" fontId="51" fillId="33" borderId="0" xfId="0" applyFont="1" applyFill="1" applyAlignment="1">
      <alignment horizontal="center" wrapText="1"/>
    </xf>
    <xf numFmtId="0" fontId="51" fillId="33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45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48" fillId="0" borderId="23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5</xdr:row>
      <xdr:rowOff>142875</xdr:rowOff>
    </xdr:to>
    <xdr:pic>
      <xdr:nvPicPr>
        <xdr:cNvPr id="1" name="Picture 1" descr="H:\Immagini\LOGHI\ASSEUROPA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zw-scoring.nl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2"/>
  <sheetViews>
    <sheetView showGridLine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29" sqref="D29"/>
    </sheetView>
  </sheetViews>
  <sheetFormatPr defaultColWidth="9.140625" defaultRowHeight="12.75"/>
  <cols>
    <col min="1" max="1" width="3.00390625" style="6" customWidth="1"/>
    <col min="2" max="2" width="8.140625" style="6" customWidth="1"/>
    <col min="3" max="3" width="26.7109375" style="4" customWidth="1"/>
    <col min="4" max="4" width="10.140625" style="0" customWidth="1"/>
    <col min="5" max="5" width="17.8515625" style="0" customWidth="1"/>
    <col min="6" max="6" width="7.140625" style="4" customWidth="1"/>
    <col min="7" max="7" width="6.140625" style="4" customWidth="1"/>
    <col min="8" max="17" width="3.00390625" style="0" customWidth="1"/>
    <col min="18" max="18" width="4.00390625" style="0" customWidth="1"/>
    <col min="19" max="28" width="3.57421875" style="5" customWidth="1"/>
    <col min="29" max="33" width="3.57421875" style="0" customWidth="1"/>
  </cols>
  <sheetData>
    <row r="1" spans="1:18" ht="15.75">
      <c r="A1" s="9" t="s">
        <v>66</v>
      </c>
      <c r="B1" s="7"/>
      <c r="C1" s="10"/>
      <c r="D1" s="5"/>
      <c r="E1" s="5"/>
      <c r="F1" s="10"/>
      <c r="G1" s="10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28" s="6" customFormat="1" ht="12.75">
      <c r="A2" s="11"/>
      <c r="B2" s="7"/>
      <c r="C2" s="7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33" s="6" customFormat="1" ht="12.75">
      <c r="A3" s="7"/>
      <c r="B3" s="7"/>
      <c r="C3" s="7"/>
      <c r="D3" s="7"/>
      <c r="E3" s="7"/>
      <c r="F3" s="7"/>
      <c r="G3" s="7"/>
      <c r="H3" s="16"/>
      <c r="I3" s="17"/>
      <c r="J3" s="18" t="s">
        <v>35</v>
      </c>
      <c r="K3" s="17"/>
      <c r="L3" s="17"/>
      <c r="M3" s="19"/>
      <c r="N3" s="16"/>
      <c r="O3" s="17"/>
      <c r="P3" s="25" t="s">
        <v>59</v>
      </c>
      <c r="Q3" s="17"/>
      <c r="R3" s="19"/>
      <c r="S3" s="16"/>
      <c r="T3" s="17"/>
      <c r="U3" s="17"/>
      <c r="V3" s="17"/>
      <c r="W3" s="25" t="s">
        <v>44</v>
      </c>
      <c r="X3" s="17"/>
      <c r="Y3" s="18"/>
      <c r="Z3" s="17"/>
      <c r="AA3" s="19"/>
      <c r="AB3" s="16"/>
      <c r="AC3" s="17"/>
      <c r="AD3" s="17"/>
      <c r="AE3" s="25" t="s">
        <v>69</v>
      </c>
      <c r="AF3" s="17"/>
      <c r="AG3" s="19"/>
    </row>
    <row r="4" spans="1:33" s="6" customFormat="1" ht="12.75">
      <c r="A4" s="7"/>
      <c r="B4" s="7"/>
      <c r="C4" s="7"/>
      <c r="D4" s="7"/>
      <c r="E4" s="7"/>
      <c r="F4" s="7"/>
      <c r="G4" s="7"/>
      <c r="H4" s="20"/>
      <c r="I4" s="21"/>
      <c r="J4" s="34" t="s">
        <v>67</v>
      </c>
      <c r="K4" s="21"/>
      <c r="L4" s="21"/>
      <c r="M4" s="23"/>
      <c r="N4" s="20"/>
      <c r="O4" s="21"/>
      <c r="P4" s="34" t="s">
        <v>68</v>
      </c>
      <c r="Q4" s="22"/>
      <c r="R4" s="23"/>
      <c r="S4" s="20"/>
      <c r="T4" s="21"/>
      <c r="U4" s="21"/>
      <c r="V4" s="21"/>
      <c r="W4" s="22" t="s">
        <v>79</v>
      </c>
      <c r="X4" s="21"/>
      <c r="Y4" s="22"/>
      <c r="Z4" s="21"/>
      <c r="AA4" s="23"/>
      <c r="AB4" s="20"/>
      <c r="AC4" s="21"/>
      <c r="AD4" s="21"/>
      <c r="AE4" s="22" t="s">
        <v>80</v>
      </c>
      <c r="AF4" s="21"/>
      <c r="AG4" s="23"/>
    </row>
    <row r="5" spans="1:33" ht="12.75">
      <c r="A5" s="12" t="s">
        <v>3</v>
      </c>
      <c r="B5" s="12" t="s">
        <v>78</v>
      </c>
      <c r="C5" s="12" t="s">
        <v>4</v>
      </c>
      <c r="D5" s="12" t="s">
        <v>33</v>
      </c>
      <c r="E5" s="12" t="s">
        <v>34</v>
      </c>
      <c r="F5" s="12" t="s">
        <v>60</v>
      </c>
      <c r="G5" s="12" t="s">
        <v>61</v>
      </c>
      <c r="H5" s="35" t="s">
        <v>27</v>
      </c>
      <c r="I5" s="36" t="s">
        <v>28</v>
      </c>
      <c r="J5" s="36" t="s">
        <v>29</v>
      </c>
      <c r="K5" s="36" t="s">
        <v>30</v>
      </c>
      <c r="L5" s="36" t="s">
        <v>31</v>
      </c>
      <c r="M5" s="37" t="s">
        <v>36</v>
      </c>
      <c r="N5" s="36" t="s">
        <v>37</v>
      </c>
      <c r="O5" s="36" t="s">
        <v>38</v>
      </c>
      <c r="P5" s="36" t="s">
        <v>39</v>
      </c>
      <c r="Q5" s="36" t="s">
        <v>40</v>
      </c>
      <c r="R5" s="38" t="s">
        <v>41</v>
      </c>
      <c r="S5" s="39" t="s">
        <v>42</v>
      </c>
      <c r="T5" s="36" t="s">
        <v>43</v>
      </c>
      <c r="U5" s="36" t="s">
        <v>46</v>
      </c>
      <c r="V5" s="36" t="s">
        <v>47</v>
      </c>
      <c r="W5" s="36" t="s">
        <v>48</v>
      </c>
      <c r="X5" s="40" t="s">
        <v>49</v>
      </c>
      <c r="Y5" s="39" t="s">
        <v>50</v>
      </c>
      <c r="Z5" s="36" t="s">
        <v>51</v>
      </c>
      <c r="AA5" s="41" t="s">
        <v>52</v>
      </c>
      <c r="AB5" s="36" t="s">
        <v>53</v>
      </c>
      <c r="AC5" s="36" t="s">
        <v>54</v>
      </c>
      <c r="AD5" s="40" t="s">
        <v>55</v>
      </c>
      <c r="AE5" s="39" t="s">
        <v>56</v>
      </c>
      <c r="AF5" s="36" t="s">
        <v>57</v>
      </c>
      <c r="AG5" s="41" t="s">
        <v>58</v>
      </c>
    </row>
    <row r="6" spans="1:33" ht="12.75">
      <c r="A6" s="13">
        <v>1</v>
      </c>
      <c r="B6">
        <v>1189</v>
      </c>
      <c r="C6" t="s">
        <v>7</v>
      </c>
      <c r="D6" s="2">
        <v>32807</v>
      </c>
      <c r="E6" t="s">
        <v>23</v>
      </c>
      <c r="F6" s="3">
        <f>SUM(H6:AG6)-15-15-14-11</f>
        <v>82</v>
      </c>
      <c r="G6" s="15">
        <f aca="true" t="shared" si="0" ref="G6:G31">SUM(H6:AG6)</f>
        <v>137</v>
      </c>
      <c r="H6" s="28">
        <v>4</v>
      </c>
      <c r="I6" s="29">
        <v>5</v>
      </c>
      <c r="J6" s="29">
        <v>5</v>
      </c>
      <c r="K6" s="29">
        <v>2</v>
      </c>
      <c r="L6" s="29">
        <v>2</v>
      </c>
      <c r="M6" s="30">
        <v>11</v>
      </c>
      <c r="N6" s="42">
        <v>7</v>
      </c>
      <c r="O6" s="43">
        <v>5</v>
      </c>
      <c r="P6" s="43">
        <v>2</v>
      </c>
      <c r="Q6" s="43">
        <v>3</v>
      </c>
      <c r="R6" s="44">
        <v>2</v>
      </c>
      <c r="S6" s="42">
        <v>3</v>
      </c>
      <c r="T6" s="43">
        <v>8</v>
      </c>
      <c r="U6" s="43">
        <v>6</v>
      </c>
      <c r="V6" s="43">
        <v>15</v>
      </c>
      <c r="W6" s="43">
        <v>15</v>
      </c>
      <c r="X6" s="43">
        <v>6</v>
      </c>
      <c r="Y6" s="43">
        <v>6</v>
      </c>
      <c r="Z6" s="43">
        <v>14</v>
      </c>
      <c r="AA6" s="83">
        <v>6</v>
      </c>
      <c r="AB6" s="90">
        <v>3</v>
      </c>
      <c r="AC6" s="91">
        <v>1</v>
      </c>
      <c r="AD6" s="91">
        <v>2</v>
      </c>
      <c r="AE6" s="91">
        <v>1</v>
      </c>
      <c r="AF6" s="91">
        <v>2</v>
      </c>
      <c r="AG6" s="92">
        <v>1</v>
      </c>
    </row>
    <row r="7" spans="1:33" ht="12.75">
      <c r="A7" s="13">
        <v>2</v>
      </c>
      <c r="B7">
        <v>1187</v>
      </c>
      <c r="C7" t="s">
        <v>6</v>
      </c>
      <c r="D7" s="2">
        <v>32194</v>
      </c>
      <c r="E7" t="s">
        <v>22</v>
      </c>
      <c r="F7" s="3">
        <f>SUM(H7:AG7)-18-14-14-14</f>
        <v>131</v>
      </c>
      <c r="G7" s="15">
        <f t="shared" si="0"/>
        <v>191</v>
      </c>
      <c r="H7" s="31">
        <v>10</v>
      </c>
      <c r="I7" s="32">
        <v>18</v>
      </c>
      <c r="J7" s="32">
        <v>9</v>
      </c>
      <c r="K7" s="32">
        <v>1</v>
      </c>
      <c r="L7" s="32">
        <v>1</v>
      </c>
      <c r="M7" s="33">
        <v>7</v>
      </c>
      <c r="N7" s="45">
        <v>1</v>
      </c>
      <c r="O7" s="46">
        <v>9</v>
      </c>
      <c r="P7" s="46">
        <v>7</v>
      </c>
      <c r="Q7" s="46">
        <v>1</v>
      </c>
      <c r="R7" s="47">
        <v>1</v>
      </c>
      <c r="S7" s="45">
        <v>8</v>
      </c>
      <c r="T7" s="46">
        <v>3</v>
      </c>
      <c r="U7" s="46">
        <v>1</v>
      </c>
      <c r="V7" s="46">
        <v>6</v>
      </c>
      <c r="W7" s="46">
        <v>5</v>
      </c>
      <c r="X7" s="46">
        <v>5</v>
      </c>
      <c r="Y7" s="46">
        <v>6</v>
      </c>
      <c r="Z7" s="46">
        <v>3</v>
      </c>
      <c r="AA7" s="84">
        <v>5</v>
      </c>
      <c r="AB7" s="54">
        <v>14</v>
      </c>
      <c r="AC7" s="53">
        <v>14</v>
      </c>
      <c r="AD7" s="53">
        <v>14</v>
      </c>
      <c r="AE7" s="53">
        <v>14</v>
      </c>
      <c r="AF7" s="53">
        <v>14</v>
      </c>
      <c r="AG7" s="55">
        <v>14</v>
      </c>
    </row>
    <row r="8" spans="1:33" ht="12.75">
      <c r="A8" s="13">
        <v>3</v>
      </c>
      <c r="B8" s="13">
        <v>1175</v>
      </c>
      <c r="C8" s="13" t="s">
        <v>5</v>
      </c>
      <c r="D8" s="14">
        <v>32618</v>
      </c>
      <c r="E8" s="13" t="s">
        <v>81</v>
      </c>
      <c r="F8" s="12">
        <f>SUM(H8:AG8)-20-19-18-18</f>
        <v>168</v>
      </c>
      <c r="G8" s="15">
        <f t="shared" si="0"/>
        <v>243</v>
      </c>
      <c r="H8" s="48">
        <v>18</v>
      </c>
      <c r="I8" s="50">
        <v>18</v>
      </c>
      <c r="J8" s="50">
        <v>18</v>
      </c>
      <c r="K8" s="50">
        <v>18</v>
      </c>
      <c r="L8" s="50">
        <v>18</v>
      </c>
      <c r="M8" s="51">
        <v>18</v>
      </c>
      <c r="N8" s="45">
        <v>12</v>
      </c>
      <c r="O8" s="46">
        <v>1</v>
      </c>
      <c r="P8" s="46">
        <v>20</v>
      </c>
      <c r="Q8" s="46">
        <v>2</v>
      </c>
      <c r="R8" s="47">
        <v>3</v>
      </c>
      <c r="S8" s="45">
        <v>10</v>
      </c>
      <c r="T8" s="46">
        <v>7</v>
      </c>
      <c r="U8" s="46">
        <v>8</v>
      </c>
      <c r="V8" s="46">
        <v>8</v>
      </c>
      <c r="W8" s="46">
        <v>7</v>
      </c>
      <c r="X8" s="46">
        <v>5</v>
      </c>
      <c r="Y8" s="46">
        <v>14</v>
      </c>
      <c r="Z8" s="46">
        <v>8</v>
      </c>
      <c r="AA8" s="84">
        <v>19</v>
      </c>
      <c r="AB8" s="86">
        <v>1</v>
      </c>
      <c r="AC8" s="87">
        <v>2</v>
      </c>
      <c r="AD8" s="87">
        <v>3</v>
      </c>
      <c r="AE8" s="87">
        <v>2</v>
      </c>
      <c r="AF8" s="87">
        <v>1</v>
      </c>
      <c r="AG8" s="88">
        <v>2</v>
      </c>
    </row>
    <row r="9" spans="1:33" ht="12.75">
      <c r="A9" s="13">
        <v>4</v>
      </c>
      <c r="B9">
        <v>1180</v>
      </c>
      <c r="C9" t="s">
        <v>12</v>
      </c>
      <c r="D9" s="2">
        <v>34284</v>
      </c>
      <c r="E9" t="s">
        <v>25</v>
      </c>
      <c r="F9" s="3">
        <f>SUM(H9:AG9)-63-21-20-16</f>
        <v>180</v>
      </c>
      <c r="G9" s="15">
        <f t="shared" si="0"/>
        <v>300</v>
      </c>
      <c r="H9" s="31">
        <v>12</v>
      </c>
      <c r="I9" s="32">
        <v>11</v>
      </c>
      <c r="J9" s="32">
        <v>12</v>
      </c>
      <c r="K9" s="32">
        <v>3</v>
      </c>
      <c r="L9" s="32">
        <v>3</v>
      </c>
      <c r="M9" s="33">
        <v>5</v>
      </c>
      <c r="N9" s="45">
        <v>14</v>
      </c>
      <c r="O9" s="46">
        <v>8</v>
      </c>
      <c r="P9" s="46">
        <v>20</v>
      </c>
      <c r="Q9" s="46">
        <v>5</v>
      </c>
      <c r="R9" s="47">
        <v>5</v>
      </c>
      <c r="S9" s="45">
        <v>15</v>
      </c>
      <c r="T9" s="46">
        <v>12</v>
      </c>
      <c r="U9" s="46">
        <v>4</v>
      </c>
      <c r="V9" s="46">
        <v>15</v>
      </c>
      <c r="W9" s="46">
        <v>13</v>
      </c>
      <c r="X9" s="46">
        <v>63</v>
      </c>
      <c r="Y9" s="46">
        <v>21</v>
      </c>
      <c r="Z9" s="46">
        <v>16</v>
      </c>
      <c r="AA9" s="84">
        <v>12</v>
      </c>
      <c r="AB9" s="86">
        <v>7</v>
      </c>
      <c r="AC9" s="87">
        <v>7</v>
      </c>
      <c r="AD9" s="87">
        <v>8</v>
      </c>
      <c r="AE9" s="87">
        <v>3</v>
      </c>
      <c r="AF9" s="87">
        <v>3</v>
      </c>
      <c r="AG9" s="88">
        <v>3</v>
      </c>
    </row>
    <row r="10" spans="1:33" ht="12.75">
      <c r="A10" s="13">
        <v>5</v>
      </c>
      <c r="B10" s="13">
        <v>1164</v>
      </c>
      <c r="C10" s="13" t="s">
        <v>8</v>
      </c>
      <c r="D10" s="14">
        <v>34472</v>
      </c>
      <c r="E10" s="13" t="s">
        <v>24</v>
      </c>
      <c r="F10" s="12">
        <f>SUM(H10:AG10)-27-24-20-20</f>
        <v>253</v>
      </c>
      <c r="G10" s="15">
        <f t="shared" si="0"/>
        <v>344</v>
      </c>
      <c r="H10" s="48">
        <v>18</v>
      </c>
      <c r="I10" s="50">
        <v>18</v>
      </c>
      <c r="J10" s="50">
        <v>18</v>
      </c>
      <c r="K10" s="50">
        <v>18</v>
      </c>
      <c r="L10" s="50">
        <v>18</v>
      </c>
      <c r="M10" s="51">
        <v>18</v>
      </c>
      <c r="N10" s="45">
        <v>10</v>
      </c>
      <c r="O10" s="46">
        <v>20</v>
      </c>
      <c r="P10" s="46">
        <v>20</v>
      </c>
      <c r="Q10" s="46">
        <v>4</v>
      </c>
      <c r="R10" s="47">
        <v>7</v>
      </c>
      <c r="S10" s="45">
        <v>12</v>
      </c>
      <c r="T10" s="46">
        <v>27</v>
      </c>
      <c r="U10" s="46">
        <v>13</v>
      </c>
      <c r="V10" s="46">
        <v>24</v>
      </c>
      <c r="W10" s="46">
        <v>13</v>
      </c>
      <c r="X10" s="46">
        <v>18</v>
      </c>
      <c r="Y10" s="46">
        <v>7</v>
      </c>
      <c r="Z10" s="46">
        <v>20</v>
      </c>
      <c r="AA10" s="84">
        <v>17</v>
      </c>
      <c r="AB10" s="86">
        <v>2</v>
      </c>
      <c r="AC10" s="87">
        <v>8</v>
      </c>
      <c r="AD10" s="87">
        <v>1</v>
      </c>
      <c r="AE10" s="87">
        <v>4</v>
      </c>
      <c r="AF10" s="87">
        <v>4</v>
      </c>
      <c r="AG10" s="88">
        <v>5</v>
      </c>
    </row>
    <row r="11" spans="1:33" ht="12.75">
      <c r="A11" s="13">
        <v>6</v>
      </c>
      <c r="B11">
        <v>1174</v>
      </c>
      <c r="C11" t="s">
        <v>15</v>
      </c>
      <c r="D11" s="2">
        <v>35194</v>
      </c>
      <c r="E11" t="s">
        <v>25</v>
      </c>
      <c r="F11" s="3">
        <f>SUM(H11:AG11)-57-45-40-40</f>
        <v>270</v>
      </c>
      <c r="G11" s="15">
        <f t="shared" si="0"/>
        <v>452</v>
      </c>
      <c r="H11" s="31">
        <v>3</v>
      </c>
      <c r="I11" s="32">
        <v>4</v>
      </c>
      <c r="J11" s="32">
        <v>8</v>
      </c>
      <c r="K11" s="32">
        <v>9</v>
      </c>
      <c r="L11" s="32">
        <v>4</v>
      </c>
      <c r="M11" s="33">
        <v>4</v>
      </c>
      <c r="N11" s="45">
        <v>15</v>
      </c>
      <c r="O11" s="46">
        <v>20</v>
      </c>
      <c r="P11" s="46">
        <v>6</v>
      </c>
      <c r="Q11" s="46">
        <v>11</v>
      </c>
      <c r="R11" s="47">
        <v>13</v>
      </c>
      <c r="S11" s="45">
        <v>34</v>
      </c>
      <c r="T11" s="46">
        <v>45</v>
      </c>
      <c r="U11" s="46">
        <v>33</v>
      </c>
      <c r="V11" s="46">
        <v>24</v>
      </c>
      <c r="W11" s="46">
        <v>40</v>
      </c>
      <c r="X11" s="46">
        <v>19</v>
      </c>
      <c r="Y11" s="46">
        <v>57</v>
      </c>
      <c r="Z11" s="46">
        <v>32</v>
      </c>
      <c r="AA11" s="84">
        <v>40</v>
      </c>
      <c r="AB11" s="86">
        <v>5</v>
      </c>
      <c r="AC11" s="87">
        <v>4</v>
      </c>
      <c r="AD11" s="87">
        <v>4</v>
      </c>
      <c r="AE11" s="87">
        <v>5</v>
      </c>
      <c r="AF11" s="87">
        <v>5</v>
      </c>
      <c r="AG11" s="88">
        <v>8</v>
      </c>
    </row>
    <row r="12" spans="1:33" ht="12.75">
      <c r="A12" s="13">
        <v>7</v>
      </c>
      <c r="B12">
        <v>1167</v>
      </c>
      <c r="C12" s="8" t="s">
        <v>75</v>
      </c>
      <c r="D12" s="2">
        <v>32174</v>
      </c>
      <c r="E12" s="8" t="s">
        <v>22</v>
      </c>
      <c r="F12" s="3">
        <f>SUM(H12:AG12)-74-74-49-48</f>
        <v>308</v>
      </c>
      <c r="G12" s="15">
        <f t="shared" si="0"/>
        <v>553</v>
      </c>
      <c r="H12" s="31">
        <v>7</v>
      </c>
      <c r="I12" s="32">
        <v>1</v>
      </c>
      <c r="J12" s="32">
        <v>1</v>
      </c>
      <c r="K12" s="32">
        <v>4</v>
      </c>
      <c r="L12" s="32">
        <v>6</v>
      </c>
      <c r="M12" s="33">
        <v>10</v>
      </c>
      <c r="N12" s="45">
        <v>2</v>
      </c>
      <c r="O12" s="46">
        <v>12</v>
      </c>
      <c r="P12" s="46">
        <v>20</v>
      </c>
      <c r="Q12" s="46">
        <v>7</v>
      </c>
      <c r="R12" s="47">
        <v>8</v>
      </c>
      <c r="S12" s="45">
        <v>74</v>
      </c>
      <c r="T12" s="46">
        <v>48</v>
      </c>
      <c r="U12" s="46">
        <v>49</v>
      </c>
      <c r="V12" s="46">
        <v>20</v>
      </c>
      <c r="W12" s="46">
        <v>22</v>
      </c>
      <c r="X12" s="46">
        <v>42</v>
      </c>
      <c r="Y12" s="46">
        <v>28</v>
      </c>
      <c r="Z12" s="46">
        <v>34</v>
      </c>
      <c r="AA12" s="84">
        <v>74</v>
      </c>
      <c r="AB12" s="54">
        <v>14</v>
      </c>
      <c r="AC12" s="53">
        <v>14</v>
      </c>
      <c r="AD12" s="53">
        <v>14</v>
      </c>
      <c r="AE12" s="53">
        <v>14</v>
      </c>
      <c r="AF12" s="53">
        <v>14</v>
      </c>
      <c r="AG12" s="55">
        <v>14</v>
      </c>
    </row>
    <row r="13" spans="1:33" ht="12.75">
      <c r="A13" s="13">
        <v>8</v>
      </c>
      <c r="B13">
        <v>1135</v>
      </c>
      <c r="C13" t="s">
        <v>16</v>
      </c>
      <c r="D13" s="2">
        <v>35005</v>
      </c>
      <c r="E13" t="s">
        <v>25</v>
      </c>
      <c r="F13" s="3">
        <f>SUM(H13:AG13)-56-42-40-39</f>
        <v>316</v>
      </c>
      <c r="G13" s="15">
        <f t="shared" si="0"/>
        <v>493</v>
      </c>
      <c r="H13" s="31">
        <v>2</v>
      </c>
      <c r="I13" s="32">
        <v>18</v>
      </c>
      <c r="J13" s="32">
        <v>3</v>
      </c>
      <c r="K13" s="32">
        <v>5</v>
      </c>
      <c r="L13" s="32">
        <v>7</v>
      </c>
      <c r="M13" s="33">
        <v>2</v>
      </c>
      <c r="N13" s="45">
        <v>11</v>
      </c>
      <c r="O13" s="46">
        <v>11</v>
      </c>
      <c r="P13" s="46">
        <v>5</v>
      </c>
      <c r="Q13" s="46">
        <v>13</v>
      </c>
      <c r="R13" s="47">
        <v>14</v>
      </c>
      <c r="S13" s="45">
        <v>26</v>
      </c>
      <c r="T13" s="46">
        <v>56</v>
      </c>
      <c r="U13" s="46">
        <v>34</v>
      </c>
      <c r="V13" s="46">
        <v>39</v>
      </c>
      <c r="W13" s="46">
        <v>40</v>
      </c>
      <c r="X13" s="46">
        <v>37</v>
      </c>
      <c r="Y13" s="46">
        <v>42</v>
      </c>
      <c r="Z13" s="46">
        <v>35</v>
      </c>
      <c r="AA13" s="84">
        <v>38</v>
      </c>
      <c r="AB13" s="86">
        <v>9</v>
      </c>
      <c r="AC13" s="87">
        <v>10</v>
      </c>
      <c r="AD13" s="87">
        <v>6</v>
      </c>
      <c r="AE13" s="87">
        <v>10</v>
      </c>
      <c r="AF13" s="87">
        <v>9</v>
      </c>
      <c r="AG13" s="88">
        <v>11</v>
      </c>
    </row>
    <row r="14" spans="1:33" ht="12.75">
      <c r="A14" s="13">
        <v>9</v>
      </c>
      <c r="B14">
        <v>1178</v>
      </c>
      <c r="C14" t="s">
        <v>13</v>
      </c>
      <c r="D14" s="2">
        <v>34331</v>
      </c>
      <c r="E14" t="s">
        <v>25</v>
      </c>
      <c r="F14" s="3">
        <f>SUM(H14:AG14)-57-45-44-42</f>
        <v>317</v>
      </c>
      <c r="G14" s="15">
        <f t="shared" si="0"/>
        <v>505</v>
      </c>
      <c r="H14" s="31">
        <v>6</v>
      </c>
      <c r="I14" s="32">
        <v>6</v>
      </c>
      <c r="J14" s="32">
        <v>4</v>
      </c>
      <c r="K14" s="32">
        <v>7</v>
      </c>
      <c r="L14" s="32">
        <v>8</v>
      </c>
      <c r="M14" s="33">
        <v>6</v>
      </c>
      <c r="N14" s="45">
        <v>8</v>
      </c>
      <c r="O14" s="46">
        <v>6</v>
      </c>
      <c r="P14" s="46">
        <v>20</v>
      </c>
      <c r="Q14" s="46">
        <v>8</v>
      </c>
      <c r="R14" s="47">
        <v>11</v>
      </c>
      <c r="S14" s="45">
        <v>57</v>
      </c>
      <c r="T14" s="46">
        <v>41</v>
      </c>
      <c r="U14" s="46">
        <v>42</v>
      </c>
      <c r="V14" s="46">
        <v>26</v>
      </c>
      <c r="W14" s="46">
        <v>39</v>
      </c>
      <c r="X14" s="46">
        <v>44</v>
      </c>
      <c r="Y14" s="46">
        <v>45</v>
      </c>
      <c r="Z14" s="46">
        <v>34</v>
      </c>
      <c r="AA14" s="84">
        <v>39</v>
      </c>
      <c r="AB14" s="86">
        <v>11</v>
      </c>
      <c r="AC14" s="87">
        <v>5</v>
      </c>
      <c r="AD14" s="87">
        <v>7</v>
      </c>
      <c r="AE14" s="87">
        <v>8</v>
      </c>
      <c r="AF14" s="87">
        <v>10</v>
      </c>
      <c r="AG14" s="88">
        <v>7</v>
      </c>
    </row>
    <row r="15" spans="1:33" ht="12.75">
      <c r="A15" s="13">
        <v>10</v>
      </c>
      <c r="B15" s="13">
        <v>1173</v>
      </c>
      <c r="C15" s="13" t="s">
        <v>9</v>
      </c>
      <c r="D15" s="14">
        <v>34472</v>
      </c>
      <c r="E15" s="13" t="s">
        <v>24</v>
      </c>
      <c r="F15" s="12">
        <f>SUM(H15:AG15)-44-43-40-38</f>
        <v>318</v>
      </c>
      <c r="G15" s="15">
        <f t="shared" si="0"/>
        <v>483</v>
      </c>
      <c r="H15" s="48">
        <v>18</v>
      </c>
      <c r="I15" s="50">
        <v>18</v>
      </c>
      <c r="J15" s="50">
        <v>18</v>
      </c>
      <c r="K15" s="50">
        <v>18</v>
      </c>
      <c r="L15" s="50">
        <v>18</v>
      </c>
      <c r="M15" s="51">
        <v>18</v>
      </c>
      <c r="N15" s="45">
        <v>3</v>
      </c>
      <c r="O15" s="46">
        <v>10</v>
      </c>
      <c r="P15" s="46">
        <v>3</v>
      </c>
      <c r="Q15" s="46">
        <v>6</v>
      </c>
      <c r="R15" s="47">
        <v>6</v>
      </c>
      <c r="S15" s="45">
        <v>40</v>
      </c>
      <c r="T15" s="46">
        <v>23</v>
      </c>
      <c r="U15" s="46">
        <v>32</v>
      </c>
      <c r="V15" s="46">
        <v>38</v>
      </c>
      <c r="W15" s="46">
        <v>43</v>
      </c>
      <c r="X15" s="46">
        <v>38</v>
      </c>
      <c r="Y15" s="46">
        <v>29</v>
      </c>
      <c r="Z15" s="46">
        <v>44</v>
      </c>
      <c r="AA15" s="84">
        <v>30</v>
      </c>
      <c r="AB15" s="86">
        <v>4</v>
      </c>
      <c r="AC15" s="87">
        <v>3</v>
      </c>
      <c r="AD15" s="87">
        <v>5</v>
      </c>
      <c r="AE15" s="87">
        <v>7</v>
      </c>
      <c r="AF15" s="87">
        <v>7</v>
      </c>
      <c r="AG15" s="88">
        <v>4</v>
      </c>
    </row>
    <row r="16" spans="1:33" ht="12.75">
      <c r="A16" s="13">
        <v>11</v>
      </c>
      <c r="B16" s="13">
        <v>1153</v>
      </c>
      <c r="C16" s="13" t="s">
        <v>11</v>
      </c>
      <c r="D16" s="14">
        <v>34239</v>
      </c>
      <c r="E16" s="13" t="s">
        <v>24</v>
      </c>
      <c r="F16" s="12">
        <f>SUM(H16:AG16)-39-36-35-30</f>
        <v>333</v>
      </c>
      <c r="G16" s="15">
        <f t="shared" si="0"/>
        <v>473</v>
      </c>
      <c r="H16" s="48">
        <v>18</v>
      </c>
      <c r="I16" s="50">
        <v>18</v>
      </c>
      <c r="J16" s="50">
        <v>18</v>
      </c>
      <c r="K16" s="50">
        <v>18</v>
      </c>
      <c r="L16" s="50">
        <v>18</v>
      </c>
      <c r="M16" s="51">
        <v>18</v>
      </c>
      <c r="N16" s="45">
        <v>4</v>
      </c>
      <c r="O16" s="46">
        <v>2</v>
      </c>
      <c r="P16" s="46">
        <v>20</v>
      </c>
      <c r="Q16" s="46">
        <v>20</v>
      </c>
      <c r="R16" s="47">
        <v>4</v>
      </c>
      <c r="S16" s="45">
        <v>35</v>
      </c>
      <c r="T16" s="46">
        <v>26</v>
      </c>
      <c r="U16" s="46">
        <v>30</v>
      </c>
      <c r="V16" s="46">
        <v>36</v>
      </c>
      <c r="W16" s="46">
        <v>26</v>
      </c>
      <c r="X16" s="46">
        <v>28</v>
      </c>
      <c r="Y16" s="46">
        <v>39</v>
      </c>
      <c r="Z16" s="46">
        <v>29</v>
      </c>
      <c r="AA16" s="84">
        <v>24</v>
      </c>
      <c r="AB16" s="86">
        <v>8</v>
      </c>
      <c r="AC16" s="87">
        <v>6</v>
      </c>
      <c r="AD16" s="87">
        <v>10</v>
      </c>
      <c r="AE16" s="87">
        <v>6</v>
      </c>
      <c r="AF16" s="87">
        <v>6</v>
      </c>
      <c r="AG16" s="88">
        <v>6</v>
      </c>
    </row>
    <row r="17" spans="1:33" ht="12.75">
      <c r="A17" s="13">
        <v>12</v>
      </c>
      <c r="B17" s="13">
        <v>1114</v>
      </c>
      <c r="C17" s="13" t="s">
        <v>85</v>
      </c>
      <c r="D17" s="14">
        <v>22436</v>
      </c>
      <c r="E17" s="13" t="s">
        <v>82</v>
      </c>
      <c r="F17" s="12">
        <f>SUM(H17:AG17)-45-37-33-30</f>
        <v>343</v>
      </c>
      <c r="G17" s="15">
        <f t="shared" si="0"/>
        <v>488</v>
      </c>
      <c r="H17" s="48">
        <v>18</v>
      </c>
      <c r="I17" s="50">
        <v>18</v>
      </c>
      <c r="J17" s="50">
        <v>18</v>
      </c>
      <c r="K17" s="50">
        <v>18</v>
      </c>
      <c r="L17" s="50">
        <v>18</v>
      </c>
      <c r="M17" s="51">
        <v>18</v>
      </c>
      <c r="N17" s="45">
        <v>5</v>
      </c>
      <c r="O17" s="46">
        <v>7</v>
      </c>
      <c r="P17" s="46">
        <v>1</v>
      </c>
      <c r="Q17" s="46">
        <v>9</v>
      </c>
      <c r="R17" s="47">
        <v>9</v>
      </c>
      <c r="S17" s="45">
        <v>33</v>
      </c>
      <c r="T17" s="46">
        <v>12</v>
      </c>
      <c r="U17" s="46">
        <v>27</v>
      </c>
      <c r="V17" s="46">
        <v>37</v>
      </c>
      <c r="W17" s="46">
        <v>29</v>
      </c>
      <c r="X17" s="46">
        <v>28</v>
      </c>
      <c r="Y17" s="46">
        <v>24</v>
      </c>
      <c r="Z17" s="46">
        <v>45</v>
      </c>
      <c r="AA17" s="84">
        <v>30</v>
      </c>
      <c r="AB17" s="54">
        <v>14</v>
      </c>
      <c r="AC17" s="53">
        <v>14</v>
      </c>
      <c r="AD17" s="53">
        <v>14</v>
      </c>
      <c r="AE17" s="53">
        <v>14</v>
      </c>
      <c r="AF17" s="53">
        <v>14</v>
      </c>
      <c r="AG17" s="55">
        <v>14</v>
      </c>
    </row>
    <row r="18" spans="1:33" ht="12.75">
      <c r="A18" s="13">
        <v>13</v>
      </c>
      <c r="B18">
        <v>1158</v>
      </c>
      <c r="C18" s="8" t="s">
        <v>70</v>
      </c>
      <c r="D18" s="2">
        <v>30767</v>
      </c>
      <c r="E18" s="8" t="s">
        <v>22</v>
      </c>
      <c r="F18" s="3">
        <f>SUM(H18:AG18)-64-51-48-44</f>
        <v>372</v>
      </c>
      <c r="G18" s="15">
        <f t="shared" si="0"/>
        <v>579</v>
      </c>
      <c r="H18" s="31">
        <v>1</v>
      </c>
      <c r="I18" s="32">
        <v>2</v>
      </c>
      <c r="J18" s="32">
        <v>6</v>
      </c>
      <c r="K18" s="32">
        <v>6</v>
      </c>
      <c r="L18" s="32">
        <v>11</v>
      </c>
      <c r="M18" s="33">
        <v>1</v>
      </c>
      <c r="N18" s="45">
        <v>6</v>
      </c>
      <c r="O18" s="46">
        <v>3</v>
      </c>
      <c r="P18" s="46">
        <v>20</v>
      </c>
      <c r="Q18" s="46">
        <v>14</v>
      </c>
      <c r="R18" s="47">
        <v>15</v>
      </c>
      <c r="S18" s="45">
        <v>36</v>
      </c>
      <c r="T18" s="46">
        <v>64</v>
      </c>
      <c r="U18" s="46">
        <v>51</v>
      </c>
      <c r="V18" s="46">
        <v>44</v>
      </c>
      <c r="W18" s="46">
        <v>43</v>
      </c>
      <c r="X18" s="46">
        <v>44</v>
      </c>
      <c r="Y18" s="46">
        <v>38</v>
      </c>
      <c r="Z18" s="46">
        <v>48</v>
      </c>
      <c r="AA18" s="84">
        <v>42</v>
      </c>
      <c r="AB18" s="54">
        <v>14</v>
      </c>
      <c r="AC18" s="53">
        <v>14</v>
      </c>
      <c r="AD18" s="53">
        <v>14</v>
      </c>
      <c r="AE18" s="53">
        <v>14</v>
      </c>
      <c r="AF18" s="53">
        <v>14</v>
      </c>
      <c r="AG18" s="55">
        <v>14</v>
      </c>
    </row>
    <row r="19" spans="1:33" ht="12.75">
      <c r="A19" s="13">
        <v>14</v>
      </c>
      <c r="B19">
        <v>1154</v>
      </c>
      <c r="C19" t="s">
        <v>17</v>
      </c>
      <c r="D19" s="2">
        <v>34541</v>
      </c>
      <c r="E19" t="s">
        <v>22</v>
      </c>
      <c r="F19" s="3">
        <f>SUM(H19:AG19)-74-59-54-50</f>
        <v>397</v>
      </c>
      <c r="G19" s="15">
        <f t="shared" si="0"/>
        <v>634</v>
      </c>
      <c r="H19" s="31">
        <v>14</v>
      </c>
      <c r="I19" s="32">
        <v>8</v>
      </c>
      <c r="J19" s="32">
        <v>11</v>
      </c>
      <c r="K19" s="32">
        <v>10</v>
      </c>
      <c r="L19" s="32">
        <v>5</v>
      </c>
      <c r="M19" s="33">
        <v>13</v>
      </c>
      <c r="N19" s="45">
        <v>16</v>
      </c>
      <c r="O19" s="46">
        <v>20</v>
      </c>
      <c r="P19" s="46">
        <v>20</v>
      </c>
      <c r="Q19" s="46">
        <v>12</v>
      </c>
      <c r="R19" s="47">
        <v>12</v>
      </c>
      <c r="S19" s="45">
        <v>74</v>
      </c>
      <c r="T19" s="46">
        <v>42</v>
      </c>
      <c r="U19" s="46">
        <v>46</v>
      </c>
      <c r="V19" s="46">
        <v>40</v>
      </c>
      <c r="W19" s="46">
        <v>47</v>
      </c>
      <c r="X19" s="46">
        <v>31</v>
      </c>
      <c r="Y19" s="46">
        <v>54</v>
      </c>
      <c r="Z19" s="46">
        <v>59</v>
      </c>
      <c r="AA19" s="84">
        <v>50</v>
      </c>
      <c r="AB19" s="86">
        <v>6</v>
      </c>
      <c r="AC19" s="87">
        <v>9</v>
      </c>
      <c r="AD19" s="87">
        <v>9</v>
      </c>
      <c r="AE19" s="87">
        <v>9</v>
      </c>
      <c r="AF19" s="87">
        <v>8</v>
      </c>
      <c r="AG19" s="88">
        <v>9</v>
      </c>
    </row>
    <row r="20" spans="1:33" ht="12.75">
      <c r="A20" s="13">
        <v>15</v>
      </c>
      <c r="B20">
        <v>1134</v>
      </c>
      <c r="C20" t="s">
        <v>14</v>
      </c>
      <c r="D20" s="2">
        <v>30267</v>
      </c>
      <c r="E20" s="8" t="s">
        <v>72</v>
      </c>
      <c r="F20" s="3">
        <f>SUM(H20:AG20)-59-56-52-50</f>
        <v>468</v>
      </c>
      <c r="G20" s="15">
        <f t="shared" si="0"/>
        <v>685</v>
      </c>
      <c r="H20" s="31">
        <v>8</v>
      </c>
      <c r="I20" s="32">
        <v>7</v>
      </c>
      <c r="J20" s="32">
        <v>7</v>
      </c>
      <c r="K20" s="32">
        <v>8</v>
      </c>
      <c r="L20" s="32">
        <v>18</v>
      </c>
      <c r="M20" s="33">
        <v>3</v>
      </c>
      <c r="N20" s="54">
        <v>20</v>
      </c>
      <c r="O20" s="53">
        <v>20</v>
      </c>
      <c r="P20" s="53">
        <v>20</v>
      </c>
      <c r="Q20" s="53">
        <v>20</v>
      </c>
      <c r="R20" s="55">
        <v>20</v>
      </c>
      <c r="S20" s="45">
        <v>43</v>
      </c>
      <c r="T20" s="46">
        <v>50</v>
      </c>
      <c r="U20" s="46">
        <v>49</v>
      </c>
      <c r="V20" s="46">
        <v>56</v>
      </c>
      <c r="W20" s="46">
        <v>59</v>
      </c>
      <c r="X20" s="46">
        <v>52</v>
      </c>
      <c r="Y20" s="46">
        <v>49</v>
      </c>
      <c r="Z20" s="46">
        <v>48</v>
      </c>
      <c r="AA20" s="84">
        <v>44</v>
      </c>
      <c r="AB20" s="54">
        <v>14</v>
      </c>
      <c r="AC20" s="53">
        <v>14</v>
      </c>
      <c r="AD20" s="53">
        <v>14</v>
      </c>
      <c r="AE20" s="53">
        <v>14</v>
      </c>
      <c r="AF20" s="53">
        <v>14</v>
      </c>
      <c r="AG20" s="55">
        <v>14</v>
      </c>
    </row>
    <row r="21" spans="1:33" ht="12.75">
      <c r="A21" s="13">
        <v>16</v>
      </c>
      <c r="B21">
        <v>1179</v>
      </c>
      <c r="C21" t="s">
        <v>18</v>
      </c>
      <c r="D21" s="2">
        <v>34027</v>
      </c>
      <c r="E21" t="s">
        <v>22</v>
      </c>
      <c r="F21" s="3">
        <f>SUM(H21:AG21)-61-55-54-54</f>
        <v>470</v>
      </c>
      <c r="G21" s="15">
        <f t="shared" si="0"/>
        <v>694</v>
      </c>
      <c r="H21" s="31">
        <v>13</v>
      </c>
      <c r="I21" s="32">
        <v>18</v>
      </c>
      <c r="J21" s="32">
        <v>10</v>
      </c>
      <c r="K21" s="32">
        <v>11</v>
      </c>
      <c r="L21" s="32">
        <v>9</v>
      </c>
      <c r="M21" s="33">
        <v>9</v>
      </c>
      <c r="N21" s="54">
        <v>20</v>
      </c>
      <c r="O21" s="53">
        <v>20</v>
      </c>
      <c r="P21" s="53">
        <v>20</v>
      </c>
      <c r="Q21" s="53">
        <v>20</v>
      </c>
      <c r="R21" s="55">
        <v>20</v>
      </c>
      <c r="S21" s="45">
        <v>54</v>
      </c>
      <c r="T21" s="46">
        <v>43</v>
      </c>
      <c r="U21" s="46">
        <v>46</v>
      </c>
      <c r="V21" s="46">
        <v>61</v>
      </c>
      <c r="W21" s="46">
        <v>54</v>
      </c>
      <c r="X21" s="46">
        <v>46</v>
      </c>
      <c r="Y21" s="46">
        <v>55</v>
      </c>
      <c r="Z21" s="46">
        <v>53</v>
      </c>
      <c r="AA21" s="84">
        <v>48</v>
      </c>
      <c r="AB21" s="86">
        <v>10</v>
      </c>
      <c r="AC21" s="87">
        <v>11</v>
      </c>
      <c r="AD21" s="87">
        <v>11</v>
      </c>
      <c r="AE21" s="87">
        <v>11</v>
      </c>
      <c r="AF21" s="87">
        <v>11</v>
      </c>
      <c r="AG21" s="88">
        <v>10</v>
      </c>
    </row>
    <row r="22" spans="1:33" ht="12.75">
      <c r="A22" s="13">
        <v>17</v>
      </c>
      <c r="B22">
        <v>1130</v>
      </c>
      <c r="C22" s="8" t="s">
        <v>71</v>
      </c>
      <c r="D22" s="2">
        <v>35562</v>
      </c>
      <c r="E22" s="8" t="s">
        <v>72</v>
      </c>
      <c r="F22" s="3">
        <f>SUM(H22:AG22)-74-74-74-69</f>
        <v>560</v>
      </c>
      <c r="G22" s="15">
        <f t="shared" si="0"/>
        <v>851</v>
      </c>
      <c r="H22" s="31">
        <v>11</v>
      </c>
      <c r="I22" s="52">
        <v>9</v>
      </c>
      <c r="J22" s="32">
        <v>14</v>
      </c>
      <c r="K22" s="32">
        <v>13</v>
      </c>
      <c r="L22" s="52">
        <v>13</v>
      </c>
      <c r="M22" s="33">
        <v>12</v>
      </c>
      <c r="N22" s="45">
        <v>13</v>
      </c>
      <c r="O22" s="46">
        <v>13</v>
      </c>
      <c r="P22" s="46">
        <v>20</v>
      </c>
      <c r="Q22" s="46">
        <v>20</v>
      </c>
      <c r="R22" s="47">
        <v>17</v>
      </c>
      <c r="S22" s="45">
        <v>64</v>
      </c>
      <c r="T22" s="46">
        <v>64</v>
      </c>
      <c r="U22" s="46">
        <v>62</v>
      </c>
      <c r="V22" s="46">
        <v>63</v>
      </c>
      <c r="W22" s="46">
        <v>68</v>
      </c>
      <c r="X22" s="46">
        <v>74</v>
      </c>
      <c r="Y22" s="46">
        <v>74</v>
      </c>
      <c r="Z22" s="46">
        <v>69</v>
      </c>
      <c r="AA22" s="84">
        <v>74</v>
      </c>
      <c r="AB22" s="54">
        <v>14</v>
      </c>
      <c r="AC22" s="53">
        <v>14</v>
      </c>
      <c r="AD22" s="53">
        <v>14</v>
      </c>
      <c r="AE22" s="53">
        <v>14</v>
      </c>
      <c r="AF22" s="53">
        <v>14</v>
      </c>
      <c r="AG22" s="55">
        <v>14</v>
      </c>
    </row>
    <row r="23" spans="1:33" ht="12.75">
      <c r="A23" s="13">
        <v>18</v>
      </c>
      <c r="B23">
        <v>1157</v>
      </c>
      <c r="C23" s="8" t="s">
        <v>19</v>
      </c>
      <c r="D23" s="2">
        <v>35061</v>
      </c>
      <c r="E23" s="8" t="s">
        <v>22</v>
      </c>
      <c r="F23" s="3">
        <f>SUM(H23:AG23)-74-74-74-74</f>
        <v>576</v>
      </c>
      <c r="G23" s="15">
        <f t="shared" si="0"/>
        <v>872</v>
      </c>
      <c r="H23" s="31">
        <v>18</v>
      </c>
      <c r="I23" s="52">
        <v>18</v>
      </c>
      <c r="J23" s="32">
        <v>18</v>
      </c>
      <c r="K23" s="32">
        <v>18</v>
      </c>
      <c r="L23" s="52">
        <v>18</v>
      </c>
      <c r="M23" s="33">
        <v>18</v>
      </c>
      <c r="N23" s="45">
        <v>17</v>
      </c>
      <c r="O23" s="46">
        <v>14</v>
      </c>
      <c r="P23" s="46">
        <v>8</v>
      </c>
      <c r="Q23" s="46">
        <v>15</v>
      </c>
      <c r="R23" s="47">
        <v>16</v>
      </c>
      <c r="S23" s="45">
        <v>74</v>
      </c>
      <c r="T23" s="46">
        <v>74</v>
      </c>
      <c r="U23" s="46">
        <v>74</v>
      </c>
      <c r="V23" s="46">
        <v>74</v>
      </c>
      <c r="W23" s="46">
        <v>74</v>
      </c>
      <c r="X23" s="46">
        <v>74</v>
      </c>
      <c r="Y23" s="46">
        <v>62</v>
      </c>
      <c r="Z23" s="46">
        <v>49</v>
      </c>
      <c r="AA23" s="84">
        <v>55</v>
      </c>
      <c r="AB23" s="54">
        <v>14</v>
      </c>
      <c r="AC23" s="53">
        <v>14</v>
      </c>
      <c r="AD23" s="53">
        <v>14</v>
      </c>
      <c r="AE23" s="53">
        <v>14</v>
      </c>
      <c r="AF23" s="53">
        <v>14</v>
      </c>
      <c r="AG23" s="55">
        <v>14</v>
      </c>
    </row>
    <row r="24" spans="1:33" ht="12.75">
      <c r="A24" s="13">
        <v>19</v>
      </c>
      <c r="B24">
        <v>1177</v>
      </c>
      <c r="C24" t="s">
        <v>21</v>
      </c>
      <c r="D24" s="2">
        <v>35313</v>
      </c>
      <c r="E24" t="s">
        <v>22</v>
      </c>
      <c r="F24" s="3">
        <f>SUM(H24:AG24)-70-69-69-69</f>
        <v>595</v>
      </c>
      <c r="G24" s="15">
        <f t="shared" si="0"/>
        <v>872</v>
      </c>
      <c r="H24" s="31">
        <v>9</v>
      </c>
      <c r="I24" s="52">
        <v>10</v>
      </c>
      <c r="J24" s="32">
        <v>13</v>
      </c>
      <c r="K24" s="32">
        <v>14</v>
      </c>
      <c r="L24" s="52">
        <v>12</v>
      </c>
      <c r="M24" s="33">
        <v>18</v>
      </c>
      <c r="N24" s="54">
        <v>20</v>
      </c>
      <c r="O24" s="53">
        <v>20</v>
      </c>
      <c r="P24" s="53">
        <v>20</v>
      </c>
      <c r="Q24" s="53">
        <v>20</v>
      </c>
      <c r="R24" s="55">
        <v>20</v>
      </c>
      <c r="S24" s="45">
        <v>69</v>
      </c>
      <c r="T24" s="46">
        <v>70</v>
      </c>
      <c r="U24" s="46">
        <v>69</v>
      </c>
      <c r="V24" s="46">
        <v>67</v>
      </c>
      <c r="W24" s="46">
        <v>69</v>
      </c>
      <c r="X24" s="46">
        <v>68</v>
      </c>
      <c r="Y24" s="46">
        <v>69</v>
      </c>
      <c r="Z24" s="46">
        <v>69</v>
      </c>
      <c r="AA24" s="84">
        <v>62</v>
      </c>
      <c r="AB24" s="54">
        <v>14</v>
      </c>
      <c r="AC24" s="53">
        <v>14</v>
      </c>
      <c r="AD24" s="53">
        <v>14</v>
      </c>
      <c r="AE24" s="53">
        <v>14</v>
      </c>
      <c r="AF24" s="53">
        <v>14</v>
      </c>
      <c r="AG24" s="55">
        <v>14</v>
      </c>
    </row>
    <row r="25" spans="1:33" ht="12.75">
      <c r="A25" s="13">
        <v>20</v>
      </c>
      <c r="B25" s="13">
        <v>1176</v>
      </c>
      <c r="C25" s="13" t="s">
        <v>84</v>
      </c>
      <c r="D25" s="14">
        <v>31882</v>
      </c>
      <c r="E25" s="13" t="s">
        <v>83</v>
      </c>
      <c r="F25" s="3">
        <f aca="true" t="shared" si="1" ref="F25:F31">SUM(H25:AG25)-74-74-74-74</f>
        <v>599</v>
      </c>
      <c r="G25" s="15">
        <f t="shared" si="0"/>
        <v>895</v>
      </c>
      <c r="H25" s="48">
        <v>18</v>
      </c>
      <c r="I25" s="49">
        <v>18</v>
      </c>
      <c r="J25" s="50">
        <v>18</v>
      </c>
      <c r="K25" s="50">
        <v>18</v>
      </c>
      <c r="L25" s="49">
        <v>18</v>
      </c>
      <c r="M25" s="51">
        <v>18</v>
      </c>
      <c r="N25" s="45">
        <v>9</v>
      </c>
      <c r="O25" s="46">
        <v>4</v>
      </c>
      <c r="P25" s="46">
        <v>4</v>
      </c>
      <c r="Q25" s="46">
        <v>10</v>
      </c>
      <c r="R25" s="47">
        <v>10</v>
      </c>
      <c r="S25" s="54">
        <v>74</v>
      </c>
      <c r="T25" s="53">
        <v>74</v>
      </c>
      <c r="U25" s="53">
        <v>74</v>
      </c>
      <c r="V25" s="53">
        <v>74</v>
      </c>
      <c r="W25" s="53">
        <v>74</v>
      </c>
      <c r="X25" s="53">
        <v>74</v>
      </c>
      <c r="Y25" s="53">
        <v>74</v>
      </c>
      <c r="Z25" s="53">
        <v>74</v>
      </c>
      <c r="AA25" s="85">
        <v>74</v>
      </c>
      <c r="AB25" s="54">
        <v>14</v>
      </c>
      <c r="AC25" s="53">
        <v>14</v>
      </c>
      <c r="AD25" s="53">
        <v>14</v>
      </c>
      <c r="AE25" s="53">
        <v>14</v>
      </c>
      <c r="AF25" s="53">
        <v>14</v>
      </c>
      <c r="AG25" s="55">
        <v>14</v>
      </c>
    </row>
    <row r="26" spans="1:33" ht="12.75">
      <c r="A26" s="13">
        <v>21</v>
      </c>
      <c r="B26">
        <v>1131</v>
      </c>
      <c r="C26" t="s">
        <v>20</v>
      </c>
      <c r="D26" s="2">
        <v>34695</v>
      </c>
      <c r="E26" t="s">
        <v>26</v>
      </c>
      <c r="F26" s="3">
        <f t="shared" si="1"/>
        <v>638</v>
      </c>
      <c r="G26" s="15">
        <f t="shared" si="0"/>
        <v>934</v>
      </c>
      <c r="H26" s="31">
        <v>18</v>
      </c>
      <c r="I26" s="52">
        <v>18</v>
      </c>
      <c r="J26" s="32">
        <v>18</v>
      </c>
      <c r="K26" s="32">
        <v>12</v>
      </c>
      <c r="L26" s="52">
        <v>10</v>
      </c>
      <c r="M26" s="33">
        <v>8</v>
      </c>
      <c r="N26" s="54">
        <v>20</v>
      </c>
      <c r="O26" s="53">
        <v>20</v>
      </c>
      <c r="P26" s="53">
        <v>20</v>
      </c>
      <c r="Q26" s="53">
        <v>20</v>
      </c>
      <c r="R26" s="55">
        <v>20</v>
      </c>
      <c r="S26" s="54">
        <v>74</v>
      </c>
      <c r="T26" s="53">
        <v>74</v>
      </c>
      <c r="U26" s="53">
        <v>74</v>
      </c>
      <c r="V26" s="53">
        <v>74</v>
      </c>
      <c r="W26" s="53">
        <v>74</v>
      </c>
      <c r="X26" s="53">
        <v>74</v>
      </c>
      <c r="Y26" s="53">
        <v>74</v>
      </c>
      <c r="Z26" s="53">
        <v>74</v>
      </c>
      <c r="AA26" s="85">
        <v>74</v>
      </c>
      <c r="AB26" s="54">
        <v>14</v>
      </c>
      <c r="AC26" s="53">
        <v>14</v>
      </c>
      <c r="AD26" s="53">
        <v>14</v>
      </c>
      <c r="AE26" s="53">
        <v>14</v>
      </c>
      <c r="AF26" s="53">
        <v>14</v>
      </c>
      <c r="AG26" s="55">
        <v>14</v>
      </c>
    </row>
    <row r="27" spans="1:33" ht="12.75">
      <c r="A27" s="13">
        <v>22</v>
      </c>
      <c r="B27" s="13">
        <v>1079</v>
      </c>
      <c r="C27" s="13" t="s">
        <v>86</v>
      </c>
      <c r="D27" s="14">
        <v>35424</v>
      </c>
      <c r="E27" s="13" t="s">
        <v>83</v>
      </c>
      <c r="F27" s="3">
        <f t="shared" si="1"/>
        <v>644</v>
      </c>
      <c r="G27" s="15">
        <f t="shared" si="0"/>
        <v>940</v>
      </c>
      <c r="H27" s="48">
        <v>18</v>
      </c>
      <c r="I27" s="49">
        <v>18</v>
      </c>
      <c r="J27" s="50">
        <v>18</v>
      </c>
      <c r="K27" s="50">
        <v>18</v>
      </c>
      <c r="L27" s="49">
        <v>18</v>
      </c>
      <c r="M27" s="51">
        <v>18</v>
      </c>
      <c r="N27" s="45">
        <v>18</v>
      </c>
      <c r="O27" s="46">
        <v>15</v>
      </c>
      <c r="P27" s="46">
        <v>9</v>
      </c>
      <c r="Q27" s="46">
        <v>20</v>
      </c>
      <c r="R27" s="47">
        <v>20</v>
      </c>
      <c r="S27" s="54">
        <v>74</v>
      </c>
      <c r="T27" s="53">
        <v>74</v>
      </c>
      <c r="U27" s="53">
        <v>74</v>
      </c>
      <c r="V27" s="53">
        <v>74</v>
      </c>
      <c r="W27" s="53">
        <v>74</v>
      </c>
      <c r="X27" s="53">
        <v>74</v>
      </c>
      <c r="Y27" s="53">
        <v>74</v>
      </c>
      <c r="Z27" s="53">
        <v>74</v>
      </c>
      <c r="AA27" s="85">
        <v>74</v>
      </c>
      <c r="AB27" s="54">
        <v>14</v>
      </c>
      <c r="AC27" s="53">
        <v>14</v>
      </c>
      <c r="AD27" s="53">
        <v>14</v>
      </c>
      <c r="AE27" s="53">
        <v>14</v>
      </c>
      <c r="AF27" s="53">
        <v>14</v>
      </c>
      <c r="AG27" s="55">
        <v>14</v>
      </c>
    </row>
    <row r="28" spans="1:33" ht="12.75">
      <c r="A28" s="13">
        <v>23</v>
      </c>
      <c r="B28" s="13">
        <v>997</v>
      </c>
      <c r="C28" s="13" t="s">
        <v>561</v>
      </c>
      <c r="D28" s="14">
        <v>28493</v>
      </c>
      <c r="E28" s="13" t="s">
        <v>24</v>
      </c>
      <c r="F28" s="3">
        <f t="shared" si="1"/>
        <v>650</v>
      </c>
      <c r="G28" s="15">
        <f t="shared" si="0"/>
        <v>946</v>
      </c>
      <c r="H28" s="48">
        <v>18</v>
      </c>
      <c r="I28" s="49">
        <v>18</v>
      </c>
      <c r="J28" s="50">
        <v>18</v>
      </c>
      <c r="K28" s="50">
        <v>18</v>
      </c>
      <c r="L28" s="49">
        <v>18</v>
      </c>
      <c r="M28" s="51">
        <v>18</v>
      </c>
      <c r="N28" s="45">
        <v>20</v>
      </c>
      <c r="O28" s="46">
        <v>20</v>
      </c>
      <c r="P28" s="46">
        <v>20</v>
      </c>
      <c r="Q28" s="46">
        <v>20</v>
      </c>
      <c r="R28" s="47">
        <v>20</v>
      </c>
      <c r="S28" s="54">
        <v>74</v>
      </c>
      <c r="T28" s="53">
        <v>74</v>
      </c>
      <c r="U28" s="53">
        <v>74</v>
      </c>
      <c r="V28" s="53">
        <v>74</v>
      </c>
      <c r="W28" s="53">
        <v>74</v>
      </c>
      <c r="X28" s="53">
        <v>74</v>
      </c>
      <c r="Y28" s="53">
        <v>74</v>
      </c>
      <c r="Z28" s="53">
        <v>74</v>
      </c>
      <c r="AA28" s="85">
        <v>74</v>
      </c>
      <c r="AB28" s="81">
        <v>12</v>
      </c>
      <c r="AC28" s="82">
        <v>12</v>
      </c>
      <c r="AD28" s="82">
        <v>12</v>
      </c>
      <c r="AE28" s="82">
        <v>12</v>
      </c>
      <c r="AF28" s="82">
        <v>12</v>
      </c>
      <c r="AG28" s="89">
        <v>12</v>
      </c>
    </row>
    <row r="29" spans="1:33" ht="12.75">
      <c r="A29" s="13">
        <v>24</v>
      </c>
      <c r="B29" s="13">
        <v>1142</v>
      </c>
      <c r="C29" s="13" t="s">
        <v>562</v>
      </c>
      <c r="D29" s="14"/>
      <c r="E29" s="13" t="s">
        <v>24</v>
      </c>
      <c r="F29" s="3">
        <f t="shared" si="1"/>
        <v>659</v>
      </c>
      <c r="G29" s="15">
        <f t="shared" si="0"/>
        <v>955</v>
      </c>
      <c r="H29" s="48">
        <v>18</v>
      </c>
      <c r="I29" s="49">
        <v>18</v>
      </c>
      <c r="J29" s="50">
        <v>18</v>
      </c>
      <c r="K29" s="50">
        <v>18</v>
      </c>
      <c r="L29" s="49">
        <v>18</v>
      </c>
      <c r="M29" s="51">
        <v>18</v>
      </c>
      <c r="N29" s="45">
        <v>20</v>
      </c>
      <c r="O29" s="46">
        <v>20</v>
      </c>
      <c r="P29" s="46">
        <v>20</v>
      </c>
      <c r="Q29" s="46">
        <v>20</v>
      </c>
      <c r="R29" s="47">
        <v>20</v>
      </c>
      <c r="S29" s="54">
        <v>74</v>
      </c>
      <c r="T29" s="53">
        <v>74</v>
      </c>
      <c r="U29" s="53">
        <v>74</v>
      </c>
      <c r="V29" s="53">
        <v>74</v>
      </c>
      <c r="W29" s="53">
        <v>74</v>
      </c>
      <c r="X29" s="53">
        <v>74</v>
      </c>
      <c r="Y29" s="53">
        <v>74</v>
      </c>
      <c r="Z29" s="53">
        <v>74</v>
      </c>
      <c r="AA29" s="85">
        <v>74</v>
      </c>
      <c r="AB29" s="81">
        <v>13</v>
      </c>
      <c r="AC29" s="82">
        <v>13</v>
      </c>
      <c r="AD29" s="82">
        <v>13</v>
      </c>
      <c r="AE29" s="82">
        <v>14</v>
      </c>
      <c r="AF29" s="82">
        <v>14</v>
      </c>
      <c r="AG29" s="89">
        <v>14</v>
      </c>
    </row>
    <row r="30" spans="1:33" ht="12.75">
      <c r="A30" s="13">
        <v>25</v>
      </c>
      <c r="B30">
        <v>1150</v>
      </c>
      <c r="C30" t="s">
        <v>10</v>
      </c>
      <c r="D30" s="2">
        <v>33567</v>
      </c>
      <c r="E30" t="s">
        <v>22</v>
      </c>
      <c r="F30" s="3">
        <f t="shared" si="1"/>
        <v>662</v>
      </c>
      <c r="G30" s="15">
        <f t="shared" si="0"/>
        <v>958</v>
      </c>
      <c r="H30" s="31">
        <v>18</v>
      </c>
      <c r="I30" s="52">
        <v>18</v>
      </c>
      <c r="J30" s="32">
        <v>18</v>
      </c>
      <c r="K30" s="32">
        <v>18</v>
      </c>
      <c r="L30" s="52">
        <v>18</v>
      </c>
      <c r="M30" s="33">
        <v>18</v>
      </c>
      <c r="N30" s="54">
        <v>20</v>
      </c>
      <c r="O30" s="53">
        <v>20</v>
      </c>
      <c r="P30" s="53">
        <v>20</v>
      </c>
      <c r="Q30" s="53">
        <v>20</v>
      </c>
      <c r="R30" s="55">
        <v>20</v>
      </c>
      <c r="S30" s="54">
        <v>74</v>
      </c>
      <c r="T30" s="53">
        <v>74</v>
      </c>
      <c r="U30" s="53">
        <v>74</v>
      </c>
      <c r="V30" s="53">
        <v>74</v>
      </c>
      <c r="W30" s="53">
        <v>74</v>
      </c>
      <c r="X30" s="53">
        <v>74</v>
      </c>
      <c r="Y30" s="53">
        <v>74</v>
      </c>
      <c r="Z30" s="53">
        <v>74</v>
      </c>
      <c r="AA30" s="85">
        <v>74</v>
      </c>
      <c r="AB30" s="54">
        <v>14</v>
      </c>
      <c r="AC30" s="53">
        <v>14</v>
      </c>
      <c r="AD30" s="53">
        <v>14</v>
      </c>
      <c r="AE30" s="53">
        <v>14</v>
      </c>
      <c r="AF30" s="53">
        <v>14</v>
      </c>
      <c r="AG30" s="55">
        <v>14</v>
      </c>
    </row>
    <row r="31" spans="1:33" ht="12.75">
      <c r="A31" s="13">
        <v>26</v>
      </c>
      <c r="B31" s="13">
        <v>1125</v>
      </c>
      <c r="C31" s="13" t="s">
        <v>87</v>
      </c>
      <c r="D31" s="14">
        <v>33994</v>
      </c>
      <c r="E31" s="13" t="s">
        <v>83</v>
      </c>
      <c r="F31" s="3">
        <f t="shared" si="1"/>
        <v>662</v>
      </c>
      <c r="G31" s="15">
        <f t="shared" si="0"/>
        <v>958</v>
      </c>
      <c r="H31" s="48">
        <v>18</v>
      </c>
      <c r="I31" s="49">
        <v>18</v>
      </c>
      <c r="J31" s="50">
        <v>18</v>
      </c>
      <c r="K31" s="50">
        <v>18</v>
      </c>
      <c r="L31" s="49">
        <v>18</v>
      </c>
      <c r="M31" s="51">
        <v>18</v>
      </c>
      <c r="N31" s="45">
        <v>20</v>
      </c>
      <c r="O31" s="46">
        <v>20</v>
      </c>
      <c r="P31" s="46">
        <v>20</v>
      </c>
      <c r="Q31" s="46">
        <v>20</v>
      </c>
      <c r="R31" s="47">
        <v>20</v>
      </c>
      <c r="S31" s="54">
        <v>74</v>
      </c>
      <c r="T31" s="53">
        <v>74</v>
      </c>
      <c r="U31" s="53">
        <v>74</v>
      </c>
      <c r="V31" s="53">
        <v>74</v>
      </c>
      <c r="W31" s="53">
        <v>74</v>
      </c>
      <c r="X31" s="53">
        <v>74</v>
      </c>
      <c r="Y31" s="53">
        <v>74</v>
      </c>
      <c r="Z31" s="53">
        <v>74</v>
      </c>
      <c r="AA31" s="85">
        <v>74</v>
      </c>
      <c r="AB31" s="54">
        <v>14</v>
      </c>
      <c r="AC31" s="53">
        <v>14</v>
      </c>
      <c r="AD31" s="53">
        <v>14</v>
      </c>
      <c r="AE31" s="53">
        <v>14</v>
      </c>
      <c r="AF31" s="53">
        <v>14</v>
      </c>
      <c r="AG31" s="55">
        <v>14</v>
      </c>
    </row>
    <row r="32" spans="1:28" s="6" customFormat="1" ht="12.75">
      <c r="A32" s="7"/>
      <c r="B32" s="7"/>
      <c r="C32" s="7"/>
      <c r="D32" s="7"/>
      <c r="E32" s="7"/>
      <c r="F32" s="7"/>
      <c r="G32" s="7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s="6" customFormat="1" ht="8.25">
      <c r="A33" s="7"/>
      <c r="B33" s="7"/>
      <c r="C33" s="7"/>
      <c r="D33" s="7"/>
      <c r="E33" s="7"/>
      <c r="F33" s="7"/>
      <c r="G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5" ht="12.75">
      <c r="A34" s="13"/>
      <c r="B34" s="24" t="s">
        <v>62</v>
      </c>
      <c r="C34" s="13"/>
      <c r="D34" s="13"/>
      <c r="E34" s="13"/>
    </row>
    <row r="35" spans="1:5" ht="12.75">
      <c r="A35" s="13">
        <v>1</v>
      </c>
      <c r="B35">
        <v>1187</v>
      </c>
      <c r="C35" t="s">
        <v>6</v>
      </c>
      <c r="D35" s="14"/>
      <c r="E35" s="13"/>
    </row>
    <row r="36" spans="1:5" ht="12.75">
      <c r="A36" s="13">
        <v>2</v>
      </c>
      <c r="B36" s="13">
        <v>1175</v>
      </c>
      <c r="C36" s="13" t="s">
        <v>5</v>
      </c>
      <c r="D36" s="14"/>
      <c r="E36" s="13"/>
    </row>
    <row r="37" spans="1:5" ht="12.75">
      <c r="A37" s="13">
        <v>3</v>
      </c>
      <c r="B37">
        <v>1180</v>
      </c>
      <c r="C37" t="s">
        <v>12</v>
      </c>
      <c r="D37" s="14"/>
      <c r="E37" s="13"/>
    </row>
    <row r="38" spans="1:5" ht="12.75">
      <c r="A38" s="13">
        <v>4</v>
      </c>
      <c r="B38" s="13">
        <v>1164</v>
      </c>
      <c r="C38" s="13" t="s">
        <v>8</v>
      </c>
      <c r="D38" s="14"/>
      <c r="E38" s="13"/>
    </row>
    <row r="39" spans="1:5" ht="12.75">
      <c r="A39" s="13">
        <v>5</v>
      </c>
      <c r="B39">
        <v>1174</v>
      </c>
      <c r="C39" t="s">
        <v>15</v>
      </c>
      <c r="D39" s="14"/>
      <c r="E39" s="13"/>
    </row>
    <row r="40" spans="1:28" s="6" customFormat="1" ht="12.75">
      <c r="A40" s="13"/>
      <c r="B40" s="13"/>
      <c r="C40" s="13"/>
      <c r="D40" s="13"/>
      <c r="E40" s="13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5" ht="12.75">
      <c r="A41" s="13"/>
      <c r="B41" s="24" t="s">
        <v>63</v>
      </c>
      <c r="C41" s="13"/>
      <c r="D41" s="13"/>
      <c r="E41" s="13"/>
    </row>
    <row r="42" spans="1:5" ht="12.75">
      <c r="A42" s="13">
        <v>1</v>
      </c>
      <c r="B42">
        <v>1189</v>
      </c>
      <c r="C42" t="s">
        <v>7</v>
      </c>
      <c r="D42" s="14"/>
      <c r="E42" s="13"/>
    </row>
    <row r="43" spans="1:5" ht="12.75">
      <c r="A43" s="13">
        <v>2</v>
      </c>
      <c r="B43">
        <v>1158</v>
      </c>
      <c r="C43" s="8" t="s">
        <v>70</v>
      </c>
      <c r="D43" s="14"/>
      <c r="E43" s="13"/>
    </row>
    <row r="44" spans="1:5" ht="12.75">
      <c r="A44" s="13">
        <v>3</v>
      </c>
      <c r="B44">
        <v>1154</v>
      </c>
      <c r="C44" t="s">
        <v>17</v>
      </c>
      <c r="D44" s="14"/>
      <c r="E44" s="13"/>
    </row>
    <row r="45" spans="1:5" ht="12.75">
      <c r="A45" s="13">
        <v>4</v>
      </c>
      <c r="B45">
        <v>1134</v>
      </c>
      <c r="C45" t="s">
        <v>14</v>
      </c>
      <c r="D45" s="14"/>
      <c r="E45" s="13"/>
    </row>
    <row r="46" spans="1:5" ht="12.75">
      <c r="A46" s="13">
        <v>5</v>
      </c>
      <c r="B46">
        <v>1179</v>
      </c>
      <c r="C46" t="s">
        <v>18</v>
      </c>
      <c r="D46" s="14"/>
      <c r="E46" s="13"/>
    </row>
    <row r="47" spans="1:5" ht="12.75">
      <c r="A47" s="13"/>
      <c r="B47" s="13"/>
      <c r="C47" s="13"/>
      <c r="D47" s="13"/>
      <c r="E47" s="13"/>
    </row>
    <row r="48" spans="1:5" ht="12.75">
      <c r="A48" s="13"/>
      <c r="B48" s="24" t="s">
        <v>64</v>
      </c>
      <c r="C48" s="13"/>
      <c r="D48" s="13"/>
      <c r="E48" s="13"/>
    </row>
    <row r="49" spans="1:5" ht="12.75">
      <c r="A49" s="13">
        <v>1</v>
      </c>
      <c r="B49">
        <v>1180</v>
      </c>
      <c r="C49" t="s">
        <v>12</v>
      </c>
      <c r="D49" s="14"/>
      <c r="E49" s="13"/>
    </row>
    <row r="50" spans="1:5" ht="12.75">
      <c r="A50" s="13">
        <v>2</v>
      </c>
      <c r="B50" s="13">
        <v>1164</v>
      </c>
      <c r="C50" s="13" t="s">
        <v>8</v>
      </c>
      <c r="D50" s="14"/>
      <c r="E50" s="13"/>
    </row>
    <row r="51" spans="1:5" ht="12.75">
      <c r="A51" s="13">
        <v>3</v>
      </c>
      <c r="B51">
        <v>1174</v>
      </c>
      <c r="C51" t="s">
        <v>15</v>
      </c>
      <c r="D51" s="14"/>
      <c r="E51" s="13"/>
    </row>
    <row r="52" spans="1:5" ht="12.75">
      <c r="A52" s="13">
        <v>4</v>
      </c>
      <c r="B52">
        <v>1135</v>
      </c>
      <c r="C52" t="s">
        <v>16</v>
      </c>
      <c r="D52" s="14"/>
      <c r="E52" s="13"/>
    </row>
    <row r="53" spans="1:5" ht="12.75">
      <c r="A53" s="13">
        <v>5</v>
      </c>
      <c r="B53">
        <v>1178</v>
      </c>
      <c r="C53" t="s">
        <v>13</v>
      </c>
      <c r="D53" s="14"/>
      <c r="E53" s="13"/>
    </row>
    <row r="54" spans="1:28" s="6" customFormat="1" ht="12.75">
      <c r="A54" s="13"/>
      <c r="B54" s="13"/>
      <c r="C54" s="13"/>
      <c r="D54" s="13"/>
      <c r="E54" s="13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5" ht="12.75">
      <c r="A55" s="13"/>
      <c r="B55" s="24" t="s">
        <v>65</v>
      </c>
      <c r="C55" s="13"/>
      <c r="D55" s="13"/>
      <c r="E55" s="13"/>
    </row>
    <row r="56" spans="1:5" ht="12.75">
      <c r="A56" s="13">
        <v>1</v>
      </c>
      <c r="B56">
        <v>1154</v>
      </c>
      <c r="C56" t="s">
        <v>17</v>
      </c>
      <c r="D56" s="14"/>
      <c r="E56" s="13"/>
    </row>
    <row r="57" spans="1:5" ht="12.75">
      <c r="A57" s="13">
        <v>2</v>
      </c>
      <c r="B57">
        <v>1179</v>
      </c>
      <c r="C57" t="s">
        <v>18</v>
      </c>
      <c r="D57" s="14"/>
      <c r="E57" s="13"/>
    </row>
    <row r="58" spans="1:5" ht="12.75">
      <c r="A58" s="13">
        <v>3</v>
      </c>
      <c r="B58">
        <v>1177</v>
      </c>
      <c r="C58" t="s">
        <v>21</v>
      </c>
      <c r="D58" s="14"/>
      <c r="E58" s="13"/>
    </row>
    <row r="59" spans="1:5" ht="12.75">
      <c r="A59" s="13">
        <v>4</v>
      </c>
      <c r="B59">
        <v>1131</v>
      </c>
      <c r="C59" t="s">
        <v>20</v>
      </c>
      <c r="D59" s="14"/>
      <c r="E59" s="13"/>
    </row>
    <row r="60" spans="1:5" ht="12.75">
      <c r="A60" s="13">
        <v>5</v>
      </c>
      <c r="B60" s="13"/>
      <c r="C60" s="13"/>
      <c r="D60" s="14"/>
      <c r="E60" s="13"/>
    </row>
    <row r="61" spans="1:5" ht="12.75">
      <c r="A61" s="7"/>
      <c r="B61" s="7"/>
      <c r="C61" s="10"/>
      <c r="D61" s="5"/>
      <c r="E61" s="5"/>
    </row>
    <row r="62" spans="1:5" ht="12.75">
      <c r="A62" s="7"/>
      <c r="B62" s="7"/>
      <c r="C62" s="10"/>
      <c r="D62" s="5"/>
      <c r="E62" s="5"/>
    </row>
  </sheetData>
  <sheetProtection/>
  <hyperlinks>
    <hyperlink ref="J3" location="'1 RN Lecco'!A1" display="LECCO"/>
    <hyperlink ref="P3" location="'2 RN Muggia'!A1" display="MUGGIA"/>
    <hyperlink ref="AE3" location="'4 RN Ancona'!A1" display="ANCONA"/>
    <hyperlink ref="W3" location="'3 RN Torbole'!A1" display="TORBOLE"/>
  </hyperlinks>
  <printOptions/>
  <pageMargins left="0.1968503937007874" right="0.1968503937007874" top="0.7874015748031497" bottom="0.7874015748031497" header="0.5118110236220472" footer="0.5118110236220472"/>
  <pageSetup horizontalDpi="300" verticalDpi="300" orientation="landscape" paperSize="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3" max="3" width="26.7109375" style="0" bestFit="1" customWidth="1"/>
    <col min="4" max="4" width="10.140625" style="0" bestFit="1" customWidth="1"/>
    <col min="5" max="5" width="17.8515625" style="0" bestFit="1" customWidth="1"/>
    <col min="7" max="12" width="3.00390625" style="0" customWidth="1"/>
  </cols>
  <sheetData>
    <row r="1" ht="12.75">
      <c r="A1" s="1" t="s">
        <v>0</v>
      </c>
    </row>
    <row r="2" ht="12.75">
      <c r="A2" s="1" t="s">
        <v>1</v>
      </c>
    </row>
    <row r="3" spans="1:4" ht="12.75">
      <c r="A3" t="s">
        <v>2</v>
      </c>
      <c r="D3" s="8" t="s">
        <v>77</v>
      </c>
    </row>
    <row r="5" spans="1:12" ht="12.75">
      <c r="A5" s="1" t="s">
        <v>76</v>
      </c>
      <c r="B5" s="1" t="s">
        <v>78</v>
      </c>
      <c r="C5" s="1" t="s">
        <v>4</v>
      </c>
      <c r="D5" s="1" t="s">
        <v>33</v>
      </c>
      <c r="E5" s="1" t="s">
        <v>34</v>
      </c>
      <c r="F5" s="3" t="s">
        <v>32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s="8" t="s">
        <v>36</v>
      </c>
    </row>
    <row r="6" spans="1:12" ht="12.75">
      <c r="A6">
        <v>1</v>
      </c>
      <c r="B6">
        <v>1158</v>
      </c>
      <c r="C6" s="8" t="s">
        <v>70</v>
      </c>
      <c r="D6" s="2">
        <v>30767</v>
      </c>
      <c r="E6" s="8" t="s">
        <v>22</v>
      </c>
      <c r="F6" s="3">
        <f>SUM(G6:L6)-11</f>
        <v>16</v>
      </c>
      <c r="G6" s="26">
        <v>1</v>
      </c>
      <c r="H6" s="26">
        <v>2</v>
      </c>
      <c r="I6" s="26">
        <v>6</v>
      </c>
      <c r="J6" s="26">
        <v>6</v>
      </c>
      <c r="K6" s="26">
        <v>11</v>
      </c>
      <c r="L6" s="26">
        <v>1</v>
      </c>
    </row>
    <row r="7" spans="1:12" ht="12.75">
      <c r="A7">
        <v>2</v>
      </c>
      <c r="B7">
        <v>11801</v>
      </c>
      <c r="C7" t="s">
        <v>7</v>
      </c>
      <c r="D7" s="2">
        <v>32807</v>
      </c>
      <c r="E7" t="s">
        <v>23</v>
      </c>
      <c r="F7" s="3">
        <f>SUM(G7:L7)-11</f>
        <v>18</v>
      </c>
      <c r="G7" s="26">
        <v>4</v>
      </c>
      <c r="H7" s="26">
        <v>5</v>
      </c>
      <c r="I7" s="26">
        <v>5</v>
      </c>
      <c r="J7" s="26">
        <v>2</v>
      </c>
      <c r="K7" s="26">
        <v>2</v>
      </c>
      <c r="L7" s="26">
        <v>11</v>
      </c>
    </row>
    <row r="8" spans="1:12" ht="12.75">
      <c r="A8">
        <v>3</v>
      </c>
      <c r="B8">
        <v>1167</v>
      </c>
      <c r="C8" s="8" t="s">
        <v>75</v>
      </c>
      <c r="D8" s="2">
        <v>32174</v>
      </c>
      <c r="E8" s="8" t="s">
        <v>22</v>
      </c>
      <c r="F8" s="3">
        <f>SUM(G8:L8)-10</f>
        <v>19</v>
      </c>
      <c r="G8" s="26">
        <v>7</v>
      </c>
      <c r="H8" s="26">
        <v>1</v>
      </c>
      <c r="I8" s="26">
        <v>1</v>
      </c>
      <c r="J8" s="26">
        <v>4</v>
      </c>
      <c r="K8" s="26">
        <v>6</v>
      </c>
      <c r="L8" s="26">
        <v>10</v>
      </c>
    </row>
    <row r="9" spans="1:12" ht="12.75">
      <c r="A9">
        <v>4</v>
      </c>
      <c r="B9">
        <v>115</v>
      </c>
      <c r="C9" t="s">
        <v>16</v>
      </c>
      <c r="D9" s="2">
        <v>35005</v>
      </c>
      <c r="E9" t="s">
        <v>25</v>
      </c>
      <c r="F9" s="3">
        <f>SUM(G9:L9)-18</f>
        <v>19</v>
      </c>
      <c r="G9" s="26">
        <v>2</v>
      </c>
      <c r="H9" s="26">
        <v>18</v>
      </c>
      <c r="I9" s="26">
        <v>3</v>
      </c>
      <c r="J9" s="26">
        <v>5</v>
      </c>
      <c r="K9" s="26">
        <v>7</v>
      </c>
      <c r="L9" s="26">
        <v>2</v>
      </c>
    </row>
    <row r="10" spans="1:12" ht="12.75">
      <c r="A10">
        <v>5</v>
      </c>
      <c r="B10">
        <v>1174</v>
      </c>
      <c r="C10" t="s">
        <v>15</v>
      </c>
      <c r="D10" s="2">
        <v>35194</v>
      </c>
      <c r="E10" t="s">
        <v>25</v>
      </c>
      <c r="F10" s="3">
        <f>SUM(G10:L10)-9</f>
        <v>23</v>
      </c>
      <c r="G10" s="26">
        <v>3</v>
      </c>
      <c r="H10" s="26">
        <v>4</v>
      </c>
      <c r="I10" s="26">
        <v>8</v>
      </c>
      <c r="J10" s="26">
        <v>9</v>
      </c>
      <c r="K10" s="26">
        <v>4</v>
      </c>
      <c r="L10" s="26">
        <v>4</v>
      </c>
    </row>
    <row r="11" spans="1:12" ht="12.75">
      <c r="A11">
        <v>6</v>
      </c>
      <c r="B11">
        <v>1187</v>
      </c>
      <c r="C11" t="s">
        <v>6</v>
      </c>
      <c r="D11" s="2">
        <v>32194</v>
      </c>
      <c r="E11" t="s">
        <v>22</v>
      </c>
      <c r="F11" s="3">
        <f>SUM(G11:L11)-18</f>
        <v>28</v>
      </c>
      <c r="G11" s="26">
        <v>10</v>
      </c>
      <c r="H11" s="26">
        <v>18</v>
      </c>
      <c r="I11" s="26">
        <v>9</v>
      </c>
      <c r="J11" s="26">
        <v>1</v>
      </c>
      <c r="K11" s="26">
        <v>1</v>
      </c>
      <c r="L11" s="26">
        <v>7</v>
      </c>
    </row>
    <row r="12" spans="1:12" ht="12.75">
      <c r="A12">
        <v>7</v>
      </c>
      <c r="B12">
        <v>1178</v>
      </c>
      <c r="C12" t="s">
        <v>13</v>
      </c>
      <c r="D12" s="2">
        <v>34331</v>
      </c>
      <c r="E12" t="s">
        <v>25</v>
      </c>
      <c r="F12" s="3">
        <f>SUM(G12:L12)-8</f>
        <v>29</v>
      </c>
      <c r="G12" s="26">
        <v>6</v>
      </c>
      <c r="H12" s="26">
        <v>6</v>
      </c>
      <c r="I12" s="26">
        <v>4</v>
      </c>
      <c r="J12" s="26">
        <v>7</v>
      </c>
      <c r="K12" s="26">
        <v>8</v>
      </c>
      <c r="L12" s="26">
        <v>6</v>
      </c>
    </row>
    <row r="13" spans="1:12" ht="12.75">
      <c r="A13">
        <v>8</v>
      </c>
      <c r="B13">
        <v>1063</v>
      </c>
      <c r="C13" t="s">
        <v>14</v>
      </c>
      <c r="D13" s="2">
        <v>30267</v>
      </c>
      <c r="E13" s="8" t="s">
        <v>72</v>
      </c>
      <c r="F13" s="3">
        <f>SUM(G13:L13)-18</f>
        <v>33</v>
      </c>
      <c r="G13" s="26">
        <v>8</v>
      </c>
      <c r="H13" s="26">
        <v>7</v>
      </c>
      <c r="I13" s="26">
        <v>7</v>
      </c>
      <c r="J13" s="26">
        <v>8</v>
      </c>
      <c r="K13" s="26">
        <v>18</v>
      </c>
      <c r="L13" s="26">
        <v>3</v>
      </c>
    </row>
    <row r="14" spans="1:12" ht="12.75">
      <c r="A14">
        <v>9</v>
      </c>
      <c r="B14">
        <v>1180</v>
      </c>
      <c r="C14" t="s">
        <v>12</v>
      </c>
      <c r="D14" s="2">
        <v>34284</v>
      </c>
      <c r="E14" t="s">
        <v>25</v>
      </c>
      <c r="F14" s="3">
        <f>SUM(G14:L14)-12</f>
        <v>34</v>
      </c>
      <c r="G14" s="26">
        <v>12</v>
      </c>
      <c r="H14" s="26">
        <v>11</v>
      </c>
      <c r="I14" s="26">
        <v>12</v>
      </c>
      <c r="J14" s="26">
        <v>3</v>
      </c>
      <c r="K14" s="26">
        <v>3</v>
      </c>
      <c r="L14" s="26">
        <v>5</v>
      </c>
    </row>
    <row r="15" spans="1:12" ht="12.75">
      <c r="A15">
        <v>10</v>
      </c>
      <c r="B15" s="27" t="s">
        <v>45</v>
      </c>
      <c r="C15" s="8" t="s">
        <v>73</v>
      </c>
      <c r="D15" s="2">
        <v>31606</v>
      </c>
      <c r="E15" s="8" t="s">
        <v>74</v>
      </c>
      <c r="F15" s="3">
        <f>SUM(G15:L15)-18</f>
        <v>46</v>
      </c>
      <c r="G15" s="26">
        <v>5</v>
      </c>
      <c r="H15" s="26">
        <v>3</v>
      </c>
      <c r="I15" s="26">
        <v>2</v>
      </c>
      <c r="J15" s="26">
        <v>18</v>
      </c>
      <c r="K15" s="26">
        <v>18</v>
      </c>
      <c r="L15" s="26">
        <v>18</v>
      </c>
    </row>
    <row r="16" spans="1:12" ht="12.75">
      <c r="A16">
        <v>11</v>
      </c>
      <c r="B16">
        <v>1154</v>
      </c>
      <c r="C16" t="s">
        <v>17</v>
      </c>
      <c r="D16" s="2">
        <v>34541</v>
      </c>
      <c r="E16" t="s">
        <v>22</v>
      </c>
      <c r="F16" s="3">
        <f>SUM(G16:L16)-14</f>
        <v>47</v>
      </c>
      <c r="G16" s="26">
        <v>14</v>
      </c>
      <c r="H16" s="26">
        <v>8</v>
      </c>
      <c r="I16" s="26">
        <v>11</v>
      </c>
      <c r="J16" s="26">
        <v>10</v>
      </c>
      <c r="K16" s="26">
        <v>5</v>
      </c>
      <c r="L16" s="26">
        <v>13</v>
      </c>
    </row>
    <row r="17" spans="1:12" ht="12.75">
      <c r="A17">
        <v>12</v>
      </c>
      <c r="B17">
        <v>1179</v>
      </c>
      <c r="C17" t="s">
        <v>18</v>
      </c>
      <c r="D17" s="2">
        <v>34027</v>
      </c>
      <c r="E17" t="s">
        <v>22</v>
      </c>
      <c r="F17" s="3">
        <f>SUM(G17:L17)-18</f>
        <v>52</v>
      </c>
      <c r="G17" s="26">
        <v>13</v>
      </c>
      <c r="H17" s="26">
        <v>18</v>
      </c>
      <c r="I17" s="26">
        <v>10</v>
      </c>
      <c r="J17" s="26">
        <v>11</v>
      </c>
      <c r="K17" s="26">
        <v>9</v>
      </c>
      <c r="L17" s="26">
        <v>9</v>
      </c>
    </row>
    <row r="18" spans="1:12" ht="12.75">
      <c r="A18">
        <v>13</v>
      </c>
      <c r="B18">
        <v>1165</v>
      </c>
      <c r="C18" s="8" t="s">
        <v>71</v>
      </c>
      <c r="D18" s="2">
        <v>35562</v>
      </c>
      <c r="E18" s="8" t="s">
        <v>72</v>
      </c>
      <c r="F18" s="3">
        <f>SUM(G18:L18)-14</f>
        <v>58</v>
      </c>
      <c r="G18" s="26">
        <v>11</v>
      </c>
      <c r="H18" s="26">
        <v>9</v>
      </c>
      <c r="I18" s="26">
        <v>14</v>
      </c>
      <c r="J18" s="26">
        <v>13</v>
      </c>
      <c r="K18" s="26">
        <v>13</v>
      </c>
      <c r="L18" s="26">
        <v>12</v>
      </c>
    </row>
    <row r="19" spans="1:12" ht="12.75">
      <c r="A19">
        <v>14</v>
      </c>
      <c r="B19">
        <v>1177</v>
      </c>
      <c r="C19" t="s">
        <v>21</v>
      </c>
      <c r="D19" s="2">
        <v>35313</v>
      </c>
      <c r="E19" t="s">
        <v>22</v>
      </c>
      <c r="F19" s="3">
        <f>SUM(G19:L19)-18</f>
        <v>58</v>
      </c>
      <c r="G19" s="26">
        <v>9</v>
      </c>
      <c r="H19" s="26">
        <v>10</v>
      </c>
      <c r="I19" s="26">
        <v>13</v>
      </c>
      <c r="J19" s="26">
        <v>14</v>
      </c>
      <c r="K19" s="26">
        <v>12</v>
      </c>
      <c r="L19" s="26">
        <v>18</v>
      </c>
    </row>
    <row r="20" spans="1:12" ht="12.75">
      <c r="A20">
        <v>15</v>
      </c>
      <c r="B20">
        <v>1130</v>
      </c>
      <c r="C20" t="s">
        <v>20</v>
      </c>
      <c r="D20" s="2">
        <v>34695</v>
      </c>
      <c r="E20" t="s">
        <v>26</v>
      </c>
      <c r="F20" s="3">
        <f>SUM(G20:L20)-18</f>
        <v>66</v>
      </c>
      <c r="G20" s="26">
        <v>18</v>
      </c>
      <c r="H20" s="26">
        <v>18</v>
      </c>
      <c r="I20" s="26">
        <v>18</v>
      </c>
      <c r="J20" s="26">
        <v>12</v>
      </c>
      <c r="K20" s="26">
        <v>10</v>
      </c>
      <c r="L20" s="26">
        <v>8</v>
      </c>
    </row>
    <row r="21" spans="1:12" ht="12.75">
      <c r="A21">
        <v>16</v>
      </c>
      <c r="B21">
        <v>1150</v>
      </c>
      <c r="C21" t="s">
        <v>10</v>
      </c>
      <c r="D21" s="2">
        <v>33567</v>
      </c>
      <c r="E21" t="s">
        <v>22</v>
      </c>
      <c r="F21" s="3">
        <f>SUM(G21:L21)-18</f>
        <v>90</v>
      </c>
      <c r="G21" s="26">
        <v>18</v>
      </c>
      <c r="H21" s="26">
        <v>18</v>
      </c>
      <c r="I21" s="26">
        <v>18</v>
      </c>
      <c r="J21" s="26">
        <v>18</v>
      </c>
      <c r="K21" s="26">
        <v>18</v>
      </c>
      <c r="L21" s="26">
        <v>18</v>
      </c>
    </row>
    <row r="22" spans="1:12" ht="12.75">
      <c r="A22">
        <v>17</v>
      </c>
      <c r="B22">
        <v>1157</v>
      </c>
      <c r="C22" s="8" t="s">
        <v>19</v>
      </c>
      <c r="D22" s="2">
        <v>35061</v>
      </c>
      <c r="E22" s="8" t="s">
        <v>22</v>
      </c>
      <c r="F22" s="3">
        <f>SUM(G22:L22)-18</f>
        <v>90</v>
      </c>
      <c r="G22" s="26">
        <v>18</v>
      </c>
      <c r="H22" s="26">
        <v>18</v>
      </c>
      <c r="I22" s="26">
        <v>18</v>
      </c>
      <c r="J22" s="26">
        <v>18</v>
      </c>
      <c r="K22" s="26">
        <v>18</v>
      </c>
      <c r="L22" s="26">
        <v>18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K30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28.8515625" style="0" customWidth="1"/>
    <col min="4" max="4" width="14.140625" style="56" customWidth="1"/>
    <col min="5" max="5" width="21.28125" style="0" customWidth="1"/>
    <col min="6" max="6" width="8.57421875" style="0" customWidth="1"/>
    <col min="7" max="11" width="4.7109375" style="0" customWidth="1"/>
  </cols>
  <sheetData>
    <row r="1" ht="12.75"/>
    <row r="2" ht="12.75"/>
    <row r="3" ht="12.75"/>
    <row r="4" ht="12.75"/>
    <row r="5" ht="12.75"/>
    <row r="6" ht="12.75"/>
    <row r="7" ht="12.75">
      <c r="A7" s="1" t="s">
        <v>88</v>
      </c>
    </row>
    <row r="8" ht="12.75">
      <c r="A8" s="1" t="s">
        <v>89</v>
      </c>
    </row>
    <row r="9" ht="12.75">
      <c r="A9" s="8" t="s">
        <v>68</v>
      </c>
    </row>
    <row r="10" ht="12.75">
      <c r="A10" s="8"/>
    </row>
    <row r="11" spans="1:11" ht="13.5" thickBot="1">
      <c r="A11" s="61" t="s">
        <v>90</v>
      </c>
      <c r="B11" s="61" t="s">
        <v>91</v>
      </c>
      <c r="C11" s="61" t="s">
        <v>92</v>
      </c>
      <c r="D11" s="61" t="s">
        <v>33</v>
      </c>
      <c r="E11" s="61" t="s">
        <v>34</v>
      </c>
      <c r="F11" s="61" t="s">
        <v>32</v>
      </c>
      <c r="G11" s="61" t="s">
        <v>93</v>
      </c>
      <c r="H11" s="61" t="s">
        <v>94</v>
      </c>
      <c r="I11" s="61" t="s">
        <v>95</v>
      </c>
      <c r="J11" s="61" t="s">
        <v>96</v>
      </c>
      <c r="K11" s="61" t="s">
        <v>97</v>
      </c>
    </row>
    <row r="12" spans="1:11" ht="12.75">
      <c r="A12" s="13">
        <v>1</v>
      </c>
      <c r="B12" s="56">
        <v>1187</v>
      </c>
      <c r="C12" t="s">
        <v>6</v>
      </c>
      <c r="D12" s="57">
        <v>32194</v>
      </c>
      <c r="E12" t="s">
        <v>22</v>
      </c>
      <c r="F12" s="3">
        <f>SUM(G12:K12)-9</f>
        <v>10</v>
      </c>
      <c r="G12" s="60">
        <v>1</v>
      </c>
      <c r="H12" s="62">
        <v>9</v>
      </c>
      <c r="I12" s="60">
        <v>7</v>
      </c>
      <c r="J12" s="60">
        <v>1</v>
      </c>
      <c r="K12" s="60">
        <v>1</v>
      </c>
    </row>
    <row r="13" spans="1:11" ht="12.75">
      <c r="A13" s="13">
        <v>2</v>
      </c>
      <c r="B13" s="56">
        <v>1189</v>
      </c>
      <c r="C13" t="s">
        <v>7</v>
      </c>
      <c r="D13" s="57">
        <v>32807</v>
      </c>
      <c r="E13" t="s">
        <v>23</v>
      </c>
      <c r="F13" s="3">
        <f>SUM(G13:K13)-7</f>
        <v>12</v>
      </c>
      <c r="G13" s="62">
        <v>7</v>
      </c>
      <c r="H13" s="60">
        <v>5</v>
      </c>
      <c r="I13" s="60">
        <v>2</v>
      </c>
      <c r="J13" s="60">
        <v>3</v>
      </c>
      <c r="K13" s="60">
        <v>2</v>
      </c>
    </row>
    <row r="14" spans="1:11" ht="12.75">
      <c r="A14" s="13">
        <v>3</v>
      </c>
      <c r="B14" s="15">
        <v>1175</v>
      </c>
      <c r="C14" s="13" t="s">
        <v>5</v>
      </c>
      <c r="D14" s="58">
        <v>32618</v>
      </c>
      <c r="E14" s="13" t="s">
        <v>98</v>
      </c>
      <c r="F14" s="3">
        <f>SUM(G14:K14)-20</f>
        <v>18</v>
      </c>
      <c r="G14" s="60">
        <v>12</v>
      </c>
      <c r="H14" s="60">
        <v>1</v>
      </c>
      <c r="I14" s="62">
        <v>20</v>
      </c>
      <c r="J14" s="60">
        <v>2</v>
      </c>
      <c r="K14" s="60">
        <v>3</v>
      </c>
    </row>
    <row r="15" spans="1:11" ht="12.75">
      <c r="A15" s="13">
        <v>4</v>
      </c>
      <c r="B15" s="15">
        <v>1164</v>
      </c>
      <c r="C15" s="13" t="s">
        <v>9</v>
      </c>
      <c r="D15" s="58">
        <v>34472</v>
      </c>
      <c r="E15" s="13" t="s">
        <v>24</v>
      </c>
      <c r="F15" s="3">
        <f>SUM(G15:K15)-10</f>
        <v>18</v>
      </c>
      <c r="G15" s="60">
        <v>3</v>
      </c>
      <c r="H15" s="62">
        <v>10</v>
      </c>
      <c r="I15" s="60">
        <v>3</v>
      </c>
      <c r="J15" s="60">
        <v>6</v>
      </c>
      <c r="K15" s="60">
        <v>6</v>
      </c>
    </row>
    <row r="16" spans="1:11" ht="12.75">
      <c r="A16" s="13">
        <v>5</v>
      </c>
      <c r="B16" s="15">
        <v>1114</v>
      </c>
      <c r="C16" s="13" t="s">
        <v>85</v>
      </c>
      <c r="D16" s="58">
        <v>22436</v>
      </c>
      <c r="E16" s="13" t="s">
        <v>99</v>
      </c>
      <c r="F16" s="3">
        <f>SUM(G16:K16)-9</f>
        <v>22</v>
      </c>
      <c r="G16" s="60">
        <v>5</v>
      </c>
      <c r="H16" s="60">
        <v>7</v>
      </c>
      <c r="I16" s="60">
        <v>1</v>
      </c>
      <c r="J16" s="62">
        <v>9</v>
      </c>
      <c r="K16" s="60">
        <v>9</v>
      </c>
    </row>
    <row r="17" spans="1:11" ht="12.75">
      <c r="A17" s="13">
        <v>6</v>
      </c>
      <c r="B17" s="15">
        <v>1176</v>
      </c>
      <c r="C17" s="13" t="s">
        <v>84</v>
      </c>
      <c r="D17" s="58">
        <v>31882</v>
      </c>
      <c r="E17" s="13" t="s">
        <v>100</v>
      </c>
      <c r="F17" s="3">
        <f>SUM(G17:K17)-10</f>
        <v>27</v>
      </c>
      <c r="G17" s="60">
        <v>9</v>
      </c>
      <c r="H17" s="60">
        <v>4</v>
      </c>
      <c r="I17" s="60">
        <v>4</v>
      </c>
      <c r="J17" s="62">
        <v>10</v>
      </c>
      <c r="K17" s="60">
        <v>10</v>
      </c>
    </row>
    <row r="18" spans="1:11" ht="12.75">
      <c r="A18" s="13">
        <v>7</v>
      </c>
      <c r="B18" s="56">
        <v>1167</v>
      </c>
      <c r="C18" s="8" t="s">
        <v>75</v>
      </c>
      <c r="D18" s="59">
        <v>32174</v>
      </c>
      <c r="E18" s="13" t="s">
        <v>22</v>
      </c>
      <c r="F18" s="3">
        <f>SUM(G18:K18)-20</f>
        <v>29</v>
      </c>
      <c r="G18" s="60">
        <v>2</v>
      </c>
      <c r="H18" s="60">
        <v>12</v>
      </c>
      <c r="I18" s="62">
        <v>20</v>
      </c>
      <c r="J18" s="60">
        <v>7</v>
      </c>
      <c r="K18" s="60">
        <v>8</v>
      </c>
    </row>
    <row r="19" spans="1:11" ht="12.75">
      <c r="A19" s="13">
        <v>8</v>
      </c>
      <c r="B19" s="15">
        <v>1153</v>
      </c>
      <c r="C19" s="13" t="s">
        <v>11</v>
      </c>
      <c r="D19" s="58">
        <v>34239</v>
      </c>
      <c r="E19" s="13" t="s">
        <v>24</v>
      </c>
      <c r="F19" s="3">
        <f>SUM(G19:K19)-20</f>
        <v>30</v>
      </c>
      <c r="G19" s="60">
        <v>4</v>
      </c>
      <c r="H19" s="60">
        <v>2</v>
      </c>
      <c r="I19" s="62">
        <v>20</v>
      </c>
      <c r="J19" s="60">
        <v>20</v>
      </c>
      <c r="K19" s="60">
        <v>4</v>
      </c>
    </row>
    <row r="20" spans="1:11" ht="12.75">
      <c r="A20" s="13">
        <v>9</v>
      </c>
      <c r="B20" s="56">
        <v>1180</v>
      </c>
      <c r="C20" t="s">
        <v>12</v>
      </c>
      <c r="D20" s="57">
        <v>34284</v>
      </c>
      <c r="E20" s="13" t="s">
        <v>101</v>
      </c>
      <c r="F20" s="3">
        <f>SUM(G20:K20)-20</f>
        <v>32</v>
      </c>
      <c r="G20" s="60">
        <v>14</v>
      </c>
      <c r="H20" s="60">
        <v>8</v>
      </c>
      <c r="I20" s="62">
        <v>20</v>
      </c>
      <c r="J20" s="60">
        <v>5</v>
      </c>
      <c r="K20" s="60">
        <v>5</v>
      </c>
    </row>
    <row r="21" spans="1:11" ht="12.75">
      <c r="A21" s="13">
        <v>10</v>
      </c>
      <c r="B21" s="56">
        <v>1178</v>
      </c>
      <c r="C21" t="s">
        <v>13</v>
      </c>
      <c r="D21" s="57">
        <v>34331</v>
      </c>
      <c r="E21" s="13" t="s">
        <v>101</v>
      </c>
      <c r="F21" s="3">
        <f>SUM(G21:K21)-20</f>
        <v>33</v>
      </c>
      <c r="G21" s="60">
        <v>8</v>
      </c>
      <c r="H21" s="60">
        <v>6</v>
      </c>
      <c r="I21" s="62">
        <v>20</v>
      </c>
      <c r="J21" s="60">
        <v>8</v>
      </c>
      <c r="K21" s="60">
        <v>11</v>
      </c>
    </row>
    <row r="22" spans="1:11" ht="12.75">
      <c r="A22" s="13">
        <v>11</v>
      </c>
      <c r="B22" s="56">
        <v>1158</v>
      </c>
      <c r="C22" s="8" t="s">
        <v>70</v>
      </c>
      <c r="D22" s="59">
        <v>30757</v>
      </c>
      <c r="E22" s="13" t="s">
        <v>22</v>
      </c>
      <c r="F22" s="3">
        <f>SUM(G22:K22)-20</f>
        <v>38</v>
      </c>
      <c r="G22" s="60">
        <v>6</v>
      </c>
      <c r="H22" s="60">
        <v>3</v>
      </c>
      <c r="I22" s="62">
        <v>20</v>
      </c>
      <c r="J22" s="60">
        <v>14</v>
      </c>
      <c r="K22" s="60">
        <v>15</v>
      </c>
    </row>
    <row r="23" spans="1:11" ht="12.75">
      <c r="A23" s="13">
        <v>12</v>
      </c>
      <c r="B23" s="56">
        <v>1135</v>
      </c>
      <c r="C23" t="s">
        <v>16</v>
      </c>
      <c r="D23" s="57">
        <v>35005</v>
      </c>
      <c r="E23" s="13" t="s">
        <v>101</v>
      </c>
      <c r="F23" s="3">
        <f>SUM(G23:K23)-14</f>
        <v>40</v>
      </c>
      <c r="G23" s="60">
        <v>11</v>
      </c>
      <c r="H23" s="60">
        <v>11</v>
      </c>
      <c r="I23" s="60">
        <v>5</v>
      </c>
      <c r="J23" s="60">
        <v>13</v>
      </c>
      <c r="K23" s="62">
        <v>14</v>
      </c>
    </row>
    <row r="24" spans="1:11" ht="12.75">
      <c r="A24" s="13">
        <v>13</v>
      </c>
      <c r="B24" s="15">
        <v>1173</v>
      </c>
      <c r="C24" s="13" t="s">
        <v>8</v>
      </c>
      <c r="D24" s="58">
        <v>34472</v>
      </c>
      <c r="E24" s="13" t="s">
        <v>24</v>
      </c>
      <c r="F24" s="3">
        <f>SUM(G24:K24)-20</f>
        <v>41</v>
      </c>
      <c r="G24" s="60">
        <v>10</v>
      </c>
      <c r="H24" s="62">
        <v>20</v>
      </c>
      <c r="I24" s="60">
        <v>20</v>
      </c>
      <c r="J24" s="60">
        <v>4</v>
      </c>
      <c r="K24" s="60">
        <v>7</v>
      </c>
    </row>
    <row r="25" spans="1:11" ht="12.75">
      <c r="A25" s="13">
        <v>14</v>
      </c>
      <c r="B25" s="56">
        <v>1174</v>
      </c>
      <c r="C25" t="s">
        <v>15</v>
      </c>
      <c r="D25" s="57">
        <v>35194</v>
      </c>
      <c r="E25" s="13" t="s">
        <v>101</v>
      </c>
      <c r="F25" s="3">
        <f>SUM(G25:K25)-20</f>
        <v>45</v>
      </c>
      <c r="G25" s="60">
        <v>15</v>
      </c>
      <c r="H25" s="62">
        <v>20</v>
      </c>
      <c r="I25" s="60">
        <v>6</v>
      </c>
      <c r="J25" s="60">
        <v>11</v>
      </c>
      <c r="K25" s="60">
        <v>13</v>
      </c>
    </row>
    <row r="26" spans="1:11" ht="12.75">
      <c r="A26" s="13">
        <v>15</v>
      </c>
      <c r="B26" s="56">
        <v>1157</v>
      </c>
      <c r="C26" s="8" t="s">
        <v>19</v>
      </c>
      <c r="D26" s="59">
        <v>35061</v>
      </c>
      <c r="E26" s="13" t="s">
        <v>22</v>
      </c>
      <c r="F26" s="3">
        <f>SUM(G26:K26)-17</f>
        <v>53</v>
      </c>
      <c r="G26" s="62">
        <v>17</v>
      </c>
      <c r="H26" s="60">
        <v>14</v>
      </c>
      <c r="I26" s="60">
        <v>8</v>
      </c>
      <c r="J26" s="60">
        <v>15</v>
      </c>
      <c r="K26" s="60">
        <v>16</v>
      </c>
    </row>
    <row r="27" spans="1:11" ht="12.75">
      <c r="A27" s="13">
        <v>16</v>
      </c>
      <c r="B27" s="56">
        <v>1154</v>
      </c>
      <c r="C27" t="s">
        <v>17</v>
      </c>
      <c r="D27" s="57">
        <v>34541</v>
      </c>
      <c r="E27" s="13" t="s">
        <v>22</v>
      </c>
      <c r="F27" s="3">
        <f>SUM(G27:K27)-20</f>
        <v>60</v>
      </c>
      <c r="G27" s="60">
        <v>16</v>
      </c>
      <c r="H27" s="62">
        <v>20</v>
      </c>
      <c r="I27" s="60">
        <v>20</v>
      </c>
      <c r="J27" s="60">
        <v>12</v>
      </c>
      <c r="K27" s="60">
        <v>12</v>
      </c>
    </row>
    <row r="28" spans="1:11" ht="12.75">
      <c r="A28" s="13">
        <v>17</v>
      </c>
      <c r="B28" s="15">
        <v>1079</v>
      </c>
      <c r="C28" s="13" t="s">
        <v>86</v>
      </c>
      <c r="D28" s="58">
        <v>35424</v>
      </c>
      <c r="E28" s="13" t="s">
        <v>100</v>
      </c>
      <c r="F28" s="3">
        <f>SUM(G28:K28)-20</f>
        <v>62</v>
      </c>
      <c r="G28" s="60">
        <v>18</v>
      </c>
      <c r="H28" s="60">
        <v>15</v>
      </c>
      <c r="I28" s="60">
        <v>9</v>
      </c>
      <c r="J28" s="62">
        <v>20</v>
      </c>
      <c r="K28" s="60">
        <v>20</v>
      </c>
    </row>
    <row r="29" spans="1:11" ht="12.75">
      <c r="A29" s="13">
        <v>18</v>
      </c>
      <c r="B29" s="56">
        <v>1130</v>
      </c>
      <c r="C29" s="8" t="s">
        <v>71</v>
      </c>
      <c r="D29" s="59">
        <v>35562</v>
      </c>
      <c r="E29" s="13" t="s">
        <v>72</v>
      </c>
      <c r="F29" s="3">
        <f>SUM(G29:K29)-20</f>
        <v>63</v>
      </c>
      <c r="G29" s="60">
        <v>13</v>
      </c>
      <c r="H29" s="60">
        <v>13</v>
      </c>
      <c r="I29" s="62">
        <v>20</v>
      </c>
      <c r="J29" s="60">
        <v>20</v>
      </c>
      <c r="K29" s="60">
        <v>17</v>
      </c>
    </row>
    <row r="30" spans="1:11" ht="12.75">
      <c r="A30" s="13">
        <v>19</v>
      </c>
      <c r="B30" s="15">
        <v>1125</v>
      </c>
      <c r="C30" s="13" t="s">
        <v>87</v>
      </c>
      <c r="D30" s="58">
        <v>33994</v>
      </c>
      <c r="E30" s="13" t="s">
        <v>100</v>
      </c>
      <c r="F30" s="3">
        <f>SUM(G30:K30)-20</f>
        <v>80</v>
      </c>
      <c r="G30" s="62">
        <v>20</v>
      </c>
      <c r="H30" s="60">
        <v>20</v>
      </c>
      <c r="I30" s="60">
        <v>20</v>
      </c>
      <c r="J30" s="60">
        <v>20</v>
      </c>
      <c r="K30" s="60">
        <v>20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8"/>
  <sheetViews>
    <sheetView showGridLines="0" zoomScalePageLayoutView="0" workbookViewId="0" topLeftCell="A1">
      <selection activeCell="A21" sqref="A21"/>
    </sheetView>
  </sheetViews>
  <sheetFormatPr defaultColWidth="9.140625" defaultRowHeight="12.75"/>
  <cols>
    <col min="1" max="1" width="3.57421875" style="0" customWidth="1"/>
    <col min="2" max="2" width="8.140625" style="0" customWidth="1"/>
    <col min="3" max="3" width="67.140625" style="67" bestFit="1" customWidth="1"/>
    <col min="4" max="4" width="6.57421875" style="0" customWidth="1"/>
    <col min="5" max="5" width="4.421875" style="0" customWidth="1"/>
    <col min="6" max="6" width="4.7109375" style="0" customWidth="1"/>
    <col min="7" max="7" width="4.421875" style="0" customWidth="1"/>
    <col min="8" max="8" width="4.7109375" style="0" customWidth="1"/>
    <col min="9" max="12" width="4.421875" style="0" customWidth="1"/>
    <col min="13" max="13" width="4.7109375" style="0" customWidth="1"/>
  </cols>
  <sheetData>
    <row r="1" ht="15">
      <c r="A1" s="71" t="s">
        <v>102</v>
      </c>
    </row>
    <row r="2" ht="12.75">
      <c r="A2" s="56"/>
    </row>
    <row r="3" ht="12.75">
      <c r="A3" s="56"/>
    </row>
    <row r="4" ht="12.75">
      <c r="A4" s="72" t="s">
        <v>103</v>
      </c>
    </row>
    <row r="5" ht="12.75">
      <c r="A5" s="63"/>
    </row>
    <row r="6" spans="1:13" ht="12.75">
      <c r="A6" s="64" t="s">
        <v>104</v>
      </c>
      <c r="B6" s="64" t="s">
        <v>105</v>
      </c>
      <c r="C6" s="68" t="s">
        <v>106</v>
      </c>
      <c r="D6" s="64" t="s">
        <v>107</v>
      </c>
      <c r="E6" s="64">
        <v>1</v>
      </c>
      <c r="F6" s="64">
        <v>2</v>
      </c>
      <c r="G6" s="64">
        <v>3</v>
      </c>
      <c r="H6" s="64">
        <v>4</v>
      </c>
      <c r="I6" s="64">
        <v>5</v>
      </c>
      <c r="J6" s="64">
        <v>6</v>
      </c>
      <c r="K6" s="64">
        <v>7</v>
      </c>
      <c r="L6" s="64">
        <v>8</v>
      </c>
      <c r="M6" s="64">
        <v>9</v>
      </c>
    </row>
    <row r="7" spans="1:13" ht="12.75">
      <c r="A7" s="65">
        <v>1</v>
      </c>
      <c r="B7" s="65" t="s">
        <v>108</v>
      </c>
      <c r="C7" s="69" t="s">
        <v>109</v>
      </c>
      <c r="D7" s="65">
        <v>12</v>
      </c>
      <c r="E7" s="65">
        <v>1</v>
      </c>
      <c r="F7" s="65">
        <v>1</v>
      </c>
      <c r="G7" s="65">
        <v>1</v>
      </c>
      <c r="H7" s="65">
        <v>-13</v>
      </c>
      <c r="I7" s="65">
        <v>4</v>
      </c>
      <c r="J7" s="65" t="s">
        <v>110</v>
      </c>
      <c r="K7" s="65">
        <v>1</v>
      </c>
      <c r="L7" s="65">
        <v>3</v>
      </c>
      <c r="M7" s="65">
        <v>1</v>
      </c>
    </row>
    <row r="8" spans="1:13" ht="12.75">
      <c r="A8" s="66">
        <v>2</v>
      </c>
      <c r="B8" s="66" t="s">
        <v>111</v>
      </c>
      <c r="C8" s="70" t="s">
        <v>112</v>
      </c>
      <c r="D8" s="66">
        <v>13</v>
      </c>
      <c r="E8" s="66">
        <v>2</v>
      </c>
      <c r="F8" s="66">
        <v>2</v>
      </c>
      <c r="G8" s="66">
        <v>-10</v>
      </c>
      <c r="H8" s="66">
        <v>4</v>
      </c>
      <c r="I8" s="66">
        <v>-27</v>
      </c>
      <c r="J8" s="66">
        <v>1</v>
      </c>
      <c r="K8" s="66">
        <v>1</v>
      </c>
      <c r="L8" s="66">
        <v>2</v>
      </c>
      <c r="M8" s="66">
        <v>1</v>
      </c>
    </row>
    <row r="9" spans="1:13" ht="12.75">
      <c r="A9" s="65">
        <v>3</v>
      </c>
      <c r="B9" s="65" t="s">
        <v>113</v>
      </c>
      <c r="C9" s="69" t="s">
        <v>114</v>
      </c>
      <c r="D9" s="65">
        <v>15</v>
      </c>
      <c r="E9" s="65">
        <v>-4</v>
      </c>
      <c r="F9" s="65">
        <v>4</v>
      </c>
      <c r="G9" s="65">
        <v>4</v>
      </c>
      <c r="H9" s="65">
        <v>2</v>
      </c>
      <c r="I9" s="65">
        <v>1</v>
      </c>
      <c r="J9" s="65">
        <v>1</v>
      </c>
      <c r="K9" s="65">
        <v>2</v>
      </c>
      <c r="L9" s="65">
        <v>1</v>
      </c>
      <c r="M9" s="65" t="s">
        <v>110</v>
      </c>
    </row>
    <row r="10" spans="1:13" ht="12.75">
      <c r="A10" s="66">
        <v>4</v>
      </c>
      <c r="B10" s="66" t="s">
        <v>115</v>
      </c>
      <c r="C10" s="70" t="s">
        <v>116</v>
      </c>
      <c r="D10" s="66">
        <v>16</v>
      </c>
      <c r="E10" s="66">
        <v>3</v>
      </c>
      <c r="F10" s="66">
        <v>-21</v>
      </c>
      <c r="G10" s="66">
        <v>2</v>
      </c>
      <c r="H10" s="66" t="s">
        <v>117</v>
      </c>
      <c r="I10" s="66">
        <v>3</v>
      </c>
      <c r="J10" s="66">
        <v>2</v>
      </c>
      <c r="K10" s="66">
        <v>1</v>
      </c>
      <c r="L10" s="66">
        <v>2</v>
      </c>
      <c r="M10" s="66">
        <v>3</v>
      </c>
    </row>
    <row r="11" spans="1:13" ht="12.75">
      <c r="A11" s="65">
        <v>5</v>
      </c>
      <c r="B11" s="65" t="s">
        <v>118</v>
      </c>
      <c r="C11" s="69" t="s">
        <v>119</v>
      </c>
      <c r="D11" s="65">
        <v>17</v>
      </c>
      <c r="E11" s="65">
        <v>4</v>
      </c>
      <c r="F11" s="65">
        <v>-20</v>
      </c>
      <c r="G11" s="65">
        <v>-5</v>
      </c>
      <c r="H11" s="65">
        <v>2</v>
      </c>
      <c r="I11" s="65">
        <v>1</v>
      </c>
      <c r="J11" s="65">
        <v>2</v>
      </c>
      <c r="K11" s="65">
        <v>3</v>
      </c>
      <c r="L11" s="65">
        <v>1</v>
      </c>
      <c r="M11" s="65">
        <v>4</v>
      </c>
    </row>
    <row r="12" spans="1:13" ht="12.75">
      <c r="A12" s="66">
        <v>6</v>
      </c>
      <c r="B12" s="66" t="s">
        <v>120</v>
      </c>
      <c r="C12" s="70" t="s">
        <v>121</v>
      </c>
      <c r="D12" s="66">
        <v>18</v>
      </c>
      <c r="E12" s="66">
        <v>4</v>
      </c>
      <c r="F12" s="66">
        <v>-5</v>
      </c>
      <c r="G12" s="66">
        <v>-8</v>
      </c>
      <c r="H12" s="66">
        <v>1</v>
      </c>
      <c r="I12" s="66">
        <v>3</v>
      </c>
      <c r="J12" s="66">
        <v>4</v>
      </c>
      <c r="K12" s="66">
        <v>2</v>
      </c>
      <c r="L12" s="66">
        <v>1</v>
      </c>
      <c r="M12" s="66">
        <v>3</v>
      </c>
    </row>
    <row r="13" spans="1:13" ht="12.75">
      <c r="A13" s="65">
        <v>7</v>
      </c>
      <c r="B13" s="65" t="s">
        <v>122</v>
      </c>
      <c r="C13" s="69" t="s">
        <v>123</v>
      </c>
      <c r="D13" s="65">
        <v>18</v>
      </c>
      <c r="E13" s="65">
        <v>-16</v>
      </c>
      <c r="F13" s="65">
        <v>3</v>
      </c>
      <c r="G13" s="65">
        <v>2</v>
      </c>
      <c r="H13" s="65">
        <v>1</v>
      </c>
      <c r="I13" s="65">
        <v>2</v>
      </c>
      <c r="J13" s="65">
        <v>-8</v>
      </c>
      <c r="K13" s="65">
        <v>4</v>
      </c>
      <c r="L13" s="65">
        <v>4</v>
      </c>
      <c r="M13" s="65">
        <v>2</v>
      </c>
    </row>
    <row r="14" spans="1:13" ht="12.75">
      <c r="A14" s="66">
        <v>8</v>
      </c>
      <c r="B14" s="66" t="s">
        <v>124</v>
      </c>
      <c r="C14" s="70" t="s">
        <v>125</v>
      </c>
      <c r="D14" s="66">
        <v>19</v>
      </c>
      <c r="E14" s="66">
        <v>-5</v>
      </c>
      <c r="F14" s="66">
        <v>4</v>
      </c>
      <c r="G14" s="66">
        <v>3</v>
      </c>
      <c r="H14" s="66">
        <v>3</v>
      </c>
      <c r="I14" s="66">
        <v>2</v>
      </c>
      <c r="J14" s="66">
        <v>3</v>
      </c>
      <c r="K14" s="66">
        <v>2</v>
      </c>
      <c r="L14" s="66">
        <v>-6</v>
      </c>
      <c r="M14" s="66">
        <v>2</v>
      </c>
    </row>
    <row r="15" spans="1:13" ht="12.75">
      <c r="A15" s="65">
        <v>9</v>
      </c>
      <c r="B15" s="65" t="s">
        <v>126</v>
      </c>
      <c r="C15" s="69" t="s">
        <v>127</v>
      </c>
      <c r="D15" s="65">
        <v>22</v>
      </c>
      <c r="E15" s="65">
        <v>1</v>
      </c>
      <c r="F15" s="65">
        <v>1</v>
      </c>
      <c r="G15" s="65">
        <v>1</v>
      </c>
      <c r="H15" s="65">
        <v>3</v>
      </c>
      <c r="I15" s="65">
        <v>4</v>
      </c>
      <c r="J15" s="65">
        <v>6</v>
      </c>
      <c r="K15" s="65">
        <v>-9</v>
      </c>
      <c r="L15" s="65">
        <v>-10</v>
      </c>
      <c r="M15" s="65">
        <v>6</v>
      </c>
    </row>
    <row r="16" spans="1:13" ht="12.75">
      <c r="A16" s="66">
        <v>10</v>
      </c>
      <c r="B16" s="66" t="s">
        <v>128</v>
      </c>
      <c r="C16" s="70" t="s">
        <v>129</v>
      </c>
      <c r="D16" s="66">
        <v>23</v>
      </c>
      <c r="E16" s="66">
        <v>-14</v>
      </c>
      <c r="F16" s="66">
        <v>2</v>
      </c>
      <c r="G16" s="66">
        <v>3</v>
      </c>
      <c r="H16" s="66">
        <v>6</v>
      </c>
      <c r="I16" s="66">
        <v>-10</v>
      </c>
      <c r="J16" s="66">
        <v>3</v>
      </c>
      <c r="K16" s="66">
        <v>3</v>
      </c>
      <c r="L16" s="66">
        <v>2</v>
      </c>
      <c r="M16" s="66">
        <v>4</v>
      </c>
    </row>
    <row r="17" spans="1:13" ht="12.75">
      <c r="A17" s="65">
        <v>11</v>
      </c>
      <c r="B17" s="65" t="s">
        <v>130</v>
      </c>
      <c r="C17" s="69" t="s">
        <v>131</v>
      </c>
      <c r="D17" s="65">
        <v>24</v>
      </c>
      <c r="E17" s="65">
        <v>2</v>
      </c>
      <c r="F17" s="65">
        <v>-15</v>
      </c>
      <c r="G17" s="65">
        <v>4</v>
      </c>
      <c r="H17" s="65">
        <v>6</v>
      </c>
      <c r="I17" s="65">
        <v>-11</v>
      </c>
      <c r="J17" s="65">
        <v>2</v>
      </c>
      <c r="K17" s="65">
        <v>5</v>
      </c>
      <c r="L17" s="65">
        <v>3</v>
      </c>
      <c r="M17" s="65">
        <v>2</v>
      </c>
    </row>
    <row r="18" spans="1:13" ht="12.75">
      <c r="A18" s="75">
        <v>12</v>
      </c>
      <c r="B18" s="75" t="s">
        <v>132</v>
      </c>
      <c r="C18" s="76" t="s">
        <v>133</v>
      </c>
      <c r="D18" s="75">
        <v>28</v>
      </c>
      <c r="E18" s="75">
        <v>-8</v>
      </c>
      <c r="F18" s="75">
        <v>3</v>
      </c>
      <c r="G18" s="75">
        <v>1</v>
      </c>
      <c r="H18" s="75">
        <v>-6</v>
      </c>
      <c r="I18" s="75">
        <v>5</v>
      </c>
      <c r="J18" s="75">
        <v>5</v>
      </c>
      <c r="K18" s="75">
        <v>6</v>
      </c>
      <c r="L18" s="75">
        <v>3</v>
      </c>
      <c r="M18" s="75">
        <v>5</v>
      </c>
    </row>
    <row r="19" spans="1:13" ht="12.75">
      <c r="A19" s="65">
        <v>13</v>
      </c>
      <c r="B19" s="65" t="s">
        <v>134</v>
      </c>
      <c r="C19" s="69" t="s">
        <v>135</v>
      </c>
      <c r="D19" s="65">
        <v>30</v>
      </c>
      <c r="E19" s="65">
        <v>5</v>
      </c>
      <c r="F19" s="65">
        <v>-11</v>
      </c>
      <c r="G19" s="65">
        <v>2</v>
      </c>
      <c r="H19" s="65">
        <v>1</v>
      </c>
      <c r="I19" s="65">
        <v>6</v>
      </c>
      <c r="J19" s="65">
        <v>-9</v>
      </c>
      <c r="K19" s="65">
        <v>4</v>
      </c>
      <c r="L19" s="65">
        <v>4</v>
      </c>
      <c r="M19" s="65">
        <v>8</v>
      </c>
    </row>
    <row r="20" spans="1:13" ht="12.75">
      <c r="A20" s="66">
        <v>14</v>
      </c>
      <c r="B20" s="66" t="s">
        <v>136</v>
      </c>
      <c r="C20" s="70" t="s">
        <v>137</v>
      </c>
      <c r="D20" s="66">
        <v>34</v>
      </c>
      <c r="E20" s="66">
        <v>-22</v>
      </c>
      <c r="F20" s="66">
        <v>-16</v>
      </c>
      <c r="G20" s="66">
        <v>13</v>
      </c>
      <c r="H20" s="66">
        <v>4</v>
      </c>
      <c r="I20" s="66">
        <v>2</v>
      </c>
      <c r="J20" s="66">
        <v>4</v>
      </c>
      <c r="K20" s="66">
        <v>3</v>
      </c>
      <c r="L20" s="66">
        <v>4</v>
      </c>
      <c r="M20" s="66">
        <v>4</v>
      </c>
    </row>
    <row r="21" spans="1:13" ht="12.75">
      <c r="A21" s="65">
        <v>15</v>
      </c>
      <c r="B21" s="65" t="s">
        <v>138</v>
      </c>
      <c r="C21" s="69" t="s">
        <v>139</v>
      </c>
      <c r="D21" s="65">
        <v>41</v>
      </c>
      <c r="E21" s="65">
        <v>6</v>
      </c>
      <c r="F21" s="65">
        <v>10</v>
      </c>
      <c r="G21" s="65">
        <v>6</v>
      </c>
      <c r="H21" s="65">
        <v>9</v>
      </c>
      <c r="I21" s="65">
        <v>4</v>
      </c>
      <c r="J21" s="65">
        <v>1</v>
      </c>
      <c r="K21" s="65">
        <v>-40</v>
      </c>
      <c r="L21" s="65">
        <v>5</v>
      </c>
      <c r="M21" s="65">
        <v>-11</v>
      </c>
    </row>
    <row r="22" spans="1:13" ht="12.75">
      <c r="A22" s="66">
        <v>16</v>
      </c>
      <c r="B22" s="66" t="s">
        <v>140</v>
      </c>
      <c r="C22" s="70" t="s">
        <v>141</v>
      </c>
      <c r="D22" s="66">
        <v>45</v>
      </c>
      <c r="E22" s="66">
        <v>1</v>
      </c>
      <c r="F22" s="66">
        <v>1</v>
      </c>
      <c r="G22" s="66">
        <v>11</v>
      </c>
      <c r="H22" s="66">
        <v>5</v>
      </c>
      <c r="I22" s="66">
        <v>12</v>
      </c>
      <c r="J22" s="66">
        <v>-13</v>
      </c>
      <c r="K22" s="66">
        <v>-14</v>
      </c>
      <c r="L22" s="66">
        <v>10</v>
      </c>
      <c r="M22" s="66">
        <v>5</v>
      </c>
    </row>
    <row r="23" spans="1:13" ht="12.75">
      <c r="A23" s="65">
        <v>17</v>
      </c>
      <c r="B23" s="65" t="s">
        <v>142</v>
      </c>
      <c r="C23" s="69" t="s">
        <v>143</v>
      </c>
      <c r="D23" s="65">
        <v>49</v>
      </c>
      <c r="E23" s="65">
        <v>7</v>
      </c>
      <c r="F23" s="65">
        <v>11</v>
      </c>
      <c r="G23" s="65">
        <v>-12</v>
      </c>
      <c r="H23" s="65">
        <v>10</v>
      </c>
      <c r="I23" s="65">
        <v>1</v>
      </c>
      <c r="J23" s="65">
        <v>-14</v>
      </c>
      <c r="K23" s="65">
        <v>7</v>
      </c>
      <c r="L23" s="65">
        <v>6</v>
      </c>
      <c r="M23" s="65">
        <v>7</v>
      </c>
    </row>
    <row r="24" spans="1:13" ht="12.75">
      <c r="A24" s="75">
        <v>18</v>
      </c>
      <c r="B24" s="75" t="s">
        <v>144</v>
      </c>
      <c r="C24" s="76" t="s">
        <v>145</v>
      </c>
      <c r="D24" s="75">
        <v>49</v>
      </c>
      <c r="E24" s="75">
        <v>3</v>
      </c>
      <c r="F24" s="75">
        <v>8</v>
      </c>
      <c r="G24" s="75">
        <v>6</v>
      </c>
      <c r="H24" s="75">
        <v>-15</v>
      </c>
      <c r="I24" s="75">
        <v>-15</v>
      </c>
      <c r="J24" s="75">
        <v>6</v>
      </c>
      <c r="K24" s="75">
        <v>6</v>
      </c>
      <c r="L24" s="75">
        <v>14</v>
      </c>
      <c r="M24" s="75">
        <v>6</v>
      </c>
    </row>
    <row r="25" spans="1:13" ht="12.75">
      <c r="A25" s="65">
        <v>19</v>
      </c>
      <c r="B25" s="65" t="s">
        <v>146</v>
      </c>
      <c r="C25" s="69" t="s">
        <v>147</v>
      </c>
      <c r="D25" s="65">
        <v>51</v>
      </c>
      <c r="E25" s="65">
        <v>12</v>
      </c>
      <c r="F25" s="65">
        <v>6</v>
      </c>
      <c r="G25" s="65">
        <v>-16</v>
      </c>
      <c r="H25" s="65">
        <v>10</v>
      </c>
      <c r="I25" s="65">
        <v>6</v>
      </c>
      <c r="J25" s="65">
        <v>-14</v>
      </c>
      <c r="K25" s="65">
        <v>4</v>
      </c>
      <c r="L25" s="65">
        <v>8</v>
      </c>
      <c r="M25" s="65">
        <v>5</v>
      </c>
    </row>
    <row r="26" spans="1:13" ht="12.75">
      <c r="A26" s="66">
        <v>20</v>
      </c>
      <c r="B26" s="66" t="s">
        <v>148</v>
      </c>
      <c r="C26" s="70" t="s">
        <v>149</v>
      </c>
      <c r="D26" s="66">
        <v>52</v>
      </c>
      <c r="E26" s="66">
        <v>11</v>
      </c>
      <c r="F26" s="66">
        <v>9</v>
      </c>
      <c r="G26" s="66">
        <v>9</v>
      </c>
      <c r="H26" s="66">
        <v>4</v>
      </c>
      <c r="I26" s="66">
        <v>-12</v>
      </c>
      <c r="J26" s="66">
        <v>7</v>
      </c>
      <c r="K26" s="66">
        <v>6</v>
      </c>
      <c r="L26" s="66">
        <v>6</v>
      </c>
      <c r="M26" s="66">
        <v>-15</v>
      </c>
    </row>
    <row r="27" spans="1:13" ht="12.75">
      <c r="A27" s="65">
        <v>21</v>
      </c>
      <c r="B27" s="65" t="s">
        <v>150</v>
      </c>
      <c r="C27" s="69" t="s">
        <v>151</v>
      </c>
      <c r="D27" s="65">
        <v>52</v>
      </c>
      <c r="E27" s="65">
        <v>-27</v>
      </c>
      <c r="F27" s="65">
        <v>6</v>
      </c>
      <c r="G27" s="65">
        <v>7</v>
      </c>
      <c r="H27" s="65">
        <v>5</v>
      </c>
      <c r="I27" s="65">
        <v>-23</v>
      </c>
      <c r="J27" s="65">
        <v>9</v>
      </c>
      <c r="K27" s="65">
        <v>5</v>
      </c>
      <c r="L27" s="65">
        <v>11</v>
      </c>
      <c r="M27" s="65">
        <v>9</v>
      </c>
    </row>
    <row r="28" spans="1:13" ht="12.75">
      <c r="A28" s="75">
        <v>22</v>
      </c>
      <c r="B28" s="75" t="s">
        <v>152</v>
      </c>
      <c r="C28" s="76" t="s">
        <v>153</v>
      </c>
      <c r="D28" s="75">
        <v>53</v>
      </c>
      <c r="E28" s="75">
        <v>10</v>
      </c>
      <c r="F28" s="75">
        <v>7</v>
      </c>
      <c r="G28" s="75">
        <v>8</v>
      </c>
      <c r="H28" s="75">
        <v>8</v>
      </c>
      <c r="I28" s="75">
        <v>7</v>
      </c>
      <c r="J28" s="75">
        <v>5</v>
      </c>
      <c r="K28" s="75">
        <v>-14</v>
      </c>
      <c r="L28" s="75">
        <v>8</v>
      </c>
      <c r="M28" s="75">
        <v>-19</v>
      </c>
    </row>
    <row r="29" spans="1:13" ht="12.75">
      <c r="A29" s="65">
        <v>23</v>
      </c>
      <c r="B29" s="65" t="s">
        <v>154</v>
      </c>
      <c r="C29" s="69" t="s">
        <v>155</v>
      </c>
      <c r="D29" s="65">
        <v>54</v>
      </c>
      <c r="E29" s="65">
        <v>8</v>
      </c>
      <c r="F29" s="65">
        <v>-17</v>
      </c>
      <c r="G29" s="65">
        <v>-20</v>
      </c>
      <c r="H29" s="65">
        <v>11</v>
      </c>
      <c r="I29" s="65">
        <v>8</v>
      </c>
      <c r="J29" s="65">
        <v>3</v>
      </c>
      <c r="K29" s="65">
        <v>13</v>
      </c>
      <c r="L29" s="65">
        <v>8</v>
      </c>
      <c r="M29" s="65">
        <v>3</v>
      </c>
    </row>
    <row r="30" spans="1:13" ht="12.75">
      <c r="A30" s="66">
        <v>24</v>
      </c>
      <c r="B30" s="66" t="s">
        <v>156</v>
      </c>
      <c r="C30" s="70" t="s">
        <v>157</v>
      </c>
      <c r="D30" s="66">
        <v>58</v>
      </c>
      <c r="E30" s="66">
        <v>17</v>
      </c>
      <c r="F30" s="66">
        <v>9</v>
      </c>
      <c r="G30" s="66">
        <v>-27</v>
      </c>
      <c r="H30" s="66">
        <v>2</v>
      </c>
      <c r="I30" s="66">
        <v>-23</v>
      </c>
      <c r="J30" s="66">
        <v>7</v>
      </c>
      <c r="K30" s="66">
        <v>13</v>
      </c>
      <c r="L30" s="66">
        <v>9</v>
      </c>
      <c r="M30" s="66">
        <v>1</v>
      </c>
    </row>
    <row r="31" spans="1:13" ht="12.75">
      <c r="A31" s="65">
        <v>25</v>
      </c>
      <c r="B31" s="65" t="s">
        <v>158</v>
      </c>
      <c r="C31" s="69" t="s">
        <v>159</v>
      </c>
      <c r="D31" s="65">
        <v>58</v>
      </c>
      <c r="E31" s="65">
        <v>-25</v>
      </c>
      <c r="F31" s="65">
        <v>-29</v>
      </c>
      <c r="G31" s="65">
        <v>19</v>
      </c>
      <c r="H31" s="65">
        <v>3</v>
      </c>
      <c r="I31" s="65">
        <v>7</v>
      </c>
      <c r="J31" s="65">
        <v>8</v>
      </c>
      <c r="K31" s="65">
        <v>10</v>
      </c>
      <c r="L31" s="65">
        <v>5</v>
      </c>
      <c r="M31" s="65">
        <v>6</v>
      </c>
    </row>
    <row r="32" spans="1:13" ht="12.75">
      <c r="A32" s="66">
        <v>26</v>
      </c>
      <c r="B32" s="66" t="s">
        <v>160</v>
      </c>
      <c r="C32" s="70" t="s">
        <v>161</v>
      </c>
      <c r="D32" s="66">
        <v>59</v>
      </c>
      <c r="E32" s="66">
        <v>-17</v>
      </c>
      <c r="F32" s="66" t="s">
        <v>117</v>
      </c>
      <c r="G32" s="66">
        <v>6</v>
      </c>
      <c r="H32" s="66">
        <v>10</v>
      </c>
      <c r="I32" s="66">
        <v>3</v>
      </c>
      <c r="J32" s="66">
        <v>15</v>
      </c>
      <c r="K32" s="66">
        <v>7</v>
      </c>
      <c r="L32" s="66">
        <v>7</v>
      </c>
      <c r="M32" s="66">
        <v>11</v>
      </c>
    </row>
    <row r="33" spans="1:13" ht="12.75">
      <c r="A33" s="65">
        <v>27</v>
      </c>
      <c r="B33" s="65" t="s">
        <v>162</v>
      </c>
      <c r="C33" s="69" t="s">
        <v>163</v>
      </c>
      <c r="D33" s="65">
        <v>60</v>
      </c>
      <c r="E33" s="65">
        <v>9</v>
      </c>
      <c r="F33" s="65">
        <v>-18</v>
      </c>
      <c r="G33" s="65">
        <v>7</v>
      </c>
      <c r="H33" s="65">
        <v>7</v>
      </c>
      <c r="I33" s="65">
        <v>11</v>
      </c>
      <c r="J33" s="65">
        <v>11</v>
      </c>
      <c r="K33" s="65">
        <v>5</v>
      </c>
      <c r="L33" s="65">
        <v>10</v>
      </c>
      <c r="M33" s="65" t="s">
        <v>164</v>
      </c>
    </row>
    <row r="34" spans="1:13" ht="12.75">
      <c r="A34" s="66">
        <v>28</v>
      </c>
      <c r="B34" s="66" t="s">
        <v>165</v>
      </c>
      <c r="C34" s="70" t="s">
        <v>166</v>
      </c>
      <c r="D34" s="66">
        <v>65</v>
      </c>
      <c r="E34" s="66">
        <v>2</v>
      </c>
      <c r="F34" s="66">
        <v>14</v>
      </c>
      <c r="G34" s="66">
        <v>-20</v>
      </c>
      <c r="H34" s="66">
        <v>18</v>
      </c>
      <c r="I34" s="66">
        <v>-19</v>
      </c>
      <c r="J34" s="66">
        <v>4</v>
      </c>
      <c r="K34" s="66">
        <v>8</v>
      </c>
      <c r="L34" s="66">
        <v>9</v>
      </c>
      <c r="M34" s="66">
        <v>10</v>
      </c>
    </row>
    <row r="35" spans="1:13" ht="12.75">
      <c r="A35" s="65">
        <v>29</v>
      </c>
      <c r="B35" s="65" t="s">
        <v>167</v>
      </c>
      <c r="C35" s="69" t="s">
        <v>168</v>
      </c>
      <c r="D35" s="65">
        <v>71</v>
      </c>
      <c r="E35" s="65">
        <v>3</v>
      </c>
      <c r="F35" s="65">
        <v>5</v>
      </c>
      <c r="G35" s="65">
        <v>9</v>
      </c>
      <c r="H35" s="65">
        <v>-29</v>
      </c>
      <c r="I35" s="65">
        <v>-20</v>
      </c>
      <c r="J35" s="65">
        <v>7</v>
      </c>
      <c r="K35" s="65">
        <v>12</v>
      </c>
      <c r="L35" s="65">
        <v>18</v>
      </c>
      <c r="M35" s="65">
        <v>17</v>
      </c>
    </row>
    <row r="36" spans="1:13" ht="12.75">
      <c r="A36" s="66">
        <v>30</v>
      </c>
      <c r="B36" s="66" t="s">
        <v>169</v>
      </c>
      <c r="C36" s="70" t="s">
        <v>170</v>
      </c>
      <c r="D36" s="66">
        <v>71</v>
      </c>
      <c r="E36" s="66">
        <v>-17</v>
      </c>
      <c r="F36" s="66">
        <v>9</v>
      </c>
      <c r="G36" s="66">
        <v>-33</v>
      </c>
      <c r="H36" s="66">
        <v>14</v>
      </c>
      <c r="I36" s="66">
        <v>5</v>
      </c>
      <c r="J36" s="66">
        <v>15</v>
      </c>
      <c r="K36" s="66">
        <v>10</v>
      </c>
      <c r="L36" s="66">
        <v>7</v>
      </c>
      <c r="M36" s="66">
        <v>11</v>
      </c>
    </row>
    <row r="37" spans="1:13" ht="12.75">
      <c r="A37" s="65">
        <v>31</v>
      </c>
      <c r="B37" s="65" t="s">
        <v>171</v>
      </c>
      <c r="C37" s="69" t="s">
        <v>172</v>
      </c>
      <c r="D37" s="65">
        <v>72</v>
      </c>
      <c r="E37" s="65">
        <v>15</v>
      </c>
      <c r="F37" s="65">
        <v>6</v>
      </c>
      <c r="G37" s="65">
        <v>9</v>
      </c>
      <c r="H37" s="65">
        <v>9</v>
      </c>
      <c r="I37" s="65">
        <v>12</v>
      </c>
      <c r="J37" s="65">
        <v>-17</v>
      </c>
      <c r="K37" s="65">
        <v>11</v>
      </c>
      <c r="L37" s="65">
        <v>-22</v>
      </c>
      <c r="M37" s="65">
        <v>10</v>
      </c>
    </row>
    <row r="38" spans="1:13" ht="12.75">
      <c r="A38" s="66">
        <v>32</v>
      </c>
      <c r="B38" s="66" t="s">
        <v>173</v>
      </c>
      <c r="C38" s="70" t="s">
        <v>174</v>
      </c>
      <c r="D38" s="66">
        <v>73</v>
      </c>
      <c r="E38" s="66">
        <v>14</v>
      </c>
      <c r="F38" s="66">
        <v>-28</v>
      </c>
      <c r="G38" s="66">
        <v>3</v>
      </c>
      <c r="H38" s="66">
        <v>12</v>
      </c>
      <c r="I38" s="66">
        <v>6</v>
      </c>
      <c r="J38" s="66">
        <v>-20</v>
      </c>
      <c r="K38" s="66">
        <v>11</v>
      </c>
      <c r="L38" s="66">
        <v>15</v>
      </c>
      <c r="M38" s="66">
        <v>12</v>
      </c>
    </row>
    <row r="39" spans="1:13" ht="12.75">
      <c r="A39" s="65">
        <v>33</v>
      </c>
      <c r="B39" s="65" t="s">
        <v>175</v>
      </c>
      <c r="C39" s="69" t="s">
        <v>176</v>
      </c>
      <c r="D39" s="65">
        <v>73</v>
      </c>
      <c r="E39" s="65">
        <v>8</v>
      </c>
      <c r="F39" s="65">
        <v>7</v>
      </c>
      <c r="G39" s="65">
        <v>12</v>
      </c>
      <c r="H39" s="65">
        <v>16</v>
      </c>
      <c r="I39" s="65">
        <v>15</v>
      </c>
      <c r="J39" s="65">
        <v>5</v>
      </c>
      <c r="K39" s="65">
        <v>-42</v>
      </c>
      <c r="L39" s="65">
        <v>-26</v>
      </c>
      <c r="M39" s="65">
        <v>10</v>
      </c>
    </row>
    <row r="40" spans="1:13" ht="12.75">
      <c r="A40" s="66">
        <v>34</v>
      </c>
      <c r="B40" s="66" t="s">
        <v>177</v>
      </c>
      <c r="C40" s="70" t="s">
        <v>178</v>
      </c>
      <c r="D40" s="66">
        <v>75</v>
      </c>
      <c r="E40" s="66">
        <v>11</v>
      </c>
      <c r="F40" s="66">
        <v>13</v>
      </c>
      <c r="G40" s="66">
        <v>10</v>
      </c>
      <c r="H40" s="66">
        <v>7</v>
      </c>
      <c r="I40" s="66">
        <v>-31</v>
      </c>
      <c r="J40" s="66">
        <v>-21</v>
      </c>
      <c r="K40" s="66">
        <v>15</v>
      </c>
      <c r="L40" s="66">
        <v>5</v>
      </c>
      <c r="M40" s="66">
        <v>14</v>
      </c>
    </row>
    <row r="41" spans="1:13" ht="12.75">
      <c r="A41" s="65">
        <v>35</v>
      </c>
      <c r="B41" s="65" t="s">
        <v>179</v>
      </c>
      <c r="C41" s="69" t="s">
        <v>180</v>
      </c>
      <c r="D41" s="65">
        <v>78</v>
      </c>
      <c r="E41" s="65">
        <v>7</v>
      </c>
      <c r="F41" s="65">
        <v>13</v>
      </c>
      <c r="G41" s="65">
        <v>14</v>
      </c>
      <c r="H41" s="65">
        <v>-17</v>
      </c>
      <c r="I41" s="65">
        <v>-23</v>
      </c>
      <c r="J41" s="65">
        <v>16</v>
      </c>
      <c r="K41" s="65">
        <v>9</v>
      </c>
      <c r="L41" s="65">
        <v>12</v>
      </c>
      <c r="M41" s="65">
        <v>7</v>
      </c>
    </row>
    <row r="42" spans="1:13" ht="12.75">
      <c r="A42" s="66">
        <v>36</v>
      </c>
      <c r="B42" s="66" t="s">
        <v>181</v>
      </c>
      <c r="C42" s="70" t="s">
        <v>182</v>
      </c>
      <c r="D42" s="66">
        <v>78</v>
      </c>
      <c r="E42" s="66">
        <v>9</v>
      </c>
      <c r="F42" s="66">
        <v>-28</v>
      </c>
      <c r="G42" s="66">
        <v>11</v>
      </c>
      <c r="H42" s="66">
        <v>14</v>
      </c>
      <c r="I42" s="66">
        <v>7</v>
      </c>
      <c r="J42" s="66">
        <v>-23</v>
      </c>
      <c r="K42" s="66">
        <v>13</v>
      </c>
      <c r="L42" s="66">
        <v>12</v>
      </c>
      <c r="M42" s="66">
        <v>12</v>
      </c>
    </row>
    <row r="43" spans="1:13" ht="12.75">
      <c r="A43" s="65">
        <v>37</v>
      </c>
      <c r="B43" s="65" t="s">
        <v>45</v>
      </c>
      <c r="C43" s="69" t="s">
        <v>183</v>
      </c>
      <c r="D43" s="65">
        <v>80</v>
      </c>
      <c r="E43" s="65">
        <v>-19</v>
      </c>
      <c r="F43" s="65">
        <v>-17</v>
      </c>
      <c r="G43" s="65">
        <v>10</v>
      </c>
      <c r="H43" s="65">
        <v>17</v>
      </c>
      <c r="I43" s="65">
        <v>9</v>
      </c>
      <c r="J43" s="65">
        <v>8</v>
      </c>
      <c r="K43" s="65">
        <v>16</v>
      </c>
      <c r="L43" s="65">
        <v>11</v>
      </c>
      <c r="M43" s="65">
        <v>9</v>
      </c>
    </row>
    <row r="44" spans="1:13" ht="12.75">
      <c r="A44" s="66">
        <v>38</v>
      </c>
      <c r="B44" s="66" t="s">
        <v>184</v>
      </c>
      <c r="C44" s="70" t="s">
        <v>185</v>
      </c>
      <c r="D44" s="66">
        <v>81</v>
      </c>
      <c r="E44" s="66">
        <v>-19</v>
      </c>
      <c r="F44" s="66">
        <v>19</v>
      </c>
      <c r="G44" s="66">
        <v>-20</v>
      </c>
      <c r="H44" s="66">
        <v>7</v>
      </c>
      <c r="I44" s="66">
        <v>5</v>
      </c>
      <c r="J44" s="66">
        <v>10</v>
      </c>
      <c r="K44" s="66">
        <v>18</v>
      </c>
      <c r="L44" s="66">
        <v>15</v>
      </c>
      <c r="M44" s="66">
        <v>7</v>
      </c>
    </row>
    <row r="45" spans="1:13" ht="12.75">
      <c r="A45" s="65">
        <v>39</v>
      </c>
      <c r="B45" s="65" t="s">
        <v>186</v>
      </c>
      <c r="C45" s="69" t="s">
        <v>187</v>
      </c>
      <c r="D45" s="65">
        <v>83</v>
      </c>
      <c r="E45" s="65">
        <v>-34</v>
      </c>
      <c r="F45" s="65">
        <v>18</v>
      </c>
      <c r="G45" s="65">
        <v>5</v>
      </c>
      <c r="H45" s="65">
        <v>8</v>
      </c>
      <c r="I45" s="65">
        <v>8</v>
      </c>
      <c r="J45" s="65">
        <v>17</v>
      </c>
      <c r="K45" s="65">
        <v>10</v>
      </c>
      <c r="L45" s="65">
        <v>17</v>
      </c>
      <c r="M45" s="65">
        <v>-24</v>
      </c>
    </row>
    <row r="46" spans="1:13" ht="12.75">
      <c r="A46" s="66">
        <v>40</v>
      </c>
      <c r="B46" s="66" t="s">
        <v>188</v>
      </c>
      <c r="C46" s="70" t="s">
        <v>189</v>
      </c>
      <c r="D46" s="66">
        <v>85</v>
      </c>
      <c r="E46" s="66">
        <v>5</v>
      </c>
      <c r="F46" s="66">
        <v>-31</v>
      </c>
      <c r="G46" s="66">
        <v>-29</v>
      </c>
      <c r="H46" s="66">
        <v>9</v>
      </c>
      <c r="I46" s="66">
        <v>16</v>
      </c>
      <c r="J46" s="66">
        <v>18</v>
      </c>
      <c r="K46" s="66">
        <v>8</v>
      </c>
      <c r="L46" s="66">
        <v>15</v>
      </c>
      <c r="M46" s="66">
        <v>14</v>
      </c>
    </row>
    <row r="47" spans="1:13" ht="12.75">
      <c r="A47" s="65">
        <v>41</v>
      </c>
      <c r="B47" s="65" t="s">
        <v>190</v>
      </c>
      <c r="C47" s="69" t="s">
        <v>191</v>
      </c>
      <c r="D47" s="65">
        <v>85</v>
      </c>
      <c r="E47" s="65">
        <v>6</v>
      </c>
      <c r="F47" s="65">
        <v>10</v>
      </c>
      <c r="G47" s="65">
        <v>15</v>
      </c>
      <c r="H47" s="65">
        <v>18</v>
      </c>
      <c r="I47" s="65">
        <v>-19</v>
      </c>
      <c r="J47" s="65">
        <v>6</v>
      </c>
      <c r="K47" s="65">
        <v>-23</v>
      </c>
      <c r="L47" s="65">
        <v>14</v>
      </c>
      <c r="M47" s="65">
        <v>16</v>
      </c>
    </row>
    <row r="48" spans="1:13" ht="12.75">
      <c r="A48" s="75">
        <v>42</v>
      </c>
      <c r="B48" s="75" t="s">
        <v>192</v>
      </c>
      <c r="C48" s="76" t="s">
        <v>193</v>
      </c>
      <c r="D48" s="75">
        <v>87</v>
      </c>
      <c r="E48" s="75">
        <v>15</v>
      </c>
      <c r="F48" s="75">
        <v>12</v>
      </c>
      <c r="G48" s="75">
        <v>4</v>
      </c>
      <c r="H48" s="75">
        <v>15</v>
      </c>
      <c r="I48" s="75">
        <v>13</v>
      </c>
      <c r="J48" s="75">
        <v>-63</v>
      </c>
      <c r="K48" s="75">
        <v>-21</v>
      </c>
      <c r="L48" s="75">
        <v>16</v>
      </c>
      <c r="M48" s="75">
        <v>12</v>
      </c>
    </row>
    <row r="49" spans="1:13" ht="12.75">
      <c r="A49" s="65">
        <v>43</v>
      </c>
      <c r="B49" s="65" t="s">
        <v>194</v>
      </c>
      <c r="C49" s="69" t="s">
        <v>195</v>
      </c>
      <c r="D49" s="65">
        <v>89</v>
      </c>
      <c r="E49" s="65">
        <v>18</v>
      </c>
      <c r="F49" s="65">
        <v>-25</v>
      </c>
      <c r="G49" s="65">
        <v>7</v>
      </c>
      <c r="H49" s="65" t="s">
        <v>117</v>
      </c>
      <c r="I49" s="65">
        <v>17</v>
      </c>
      <c r="J49" s="65">
        <v>17</v>
      </c>
      <c r="K49" s="65">
        <v>9</v>
      </c>
      <c r="L49" s="65">
        <v>13</v>
      </c>
      <c r="M49" s="65">
        <v>8</v>
      </c>
    </row>
    <row r="50" spans="1:13" ht="12.75">
      <c r="A50" s="66">
        <v>44</v>
      </c>
      <c r="B50" s="66" t="s">
        <v>196</v>
      </c>
      <c r="C50" s="70" t="s">
        <v>197</v>
      </c>
      <c r="D50" s="66">
        <v>92</v>
      </c>
      <c r="E50" s="66">
        <v>10</v>
      </c>
      <c r="F50" s="66">
        <v>2</v>
      </c>
      <c r="G50" s="66">
        <v>12</v>
      </c>
      <c r="H50" s="66">
        <v>20</v>
      </c>
      <c r="I50" s="66">
        <v>-21</v>
      </c>
      <c r="J50" s="66">
        <v>19</v>
      </c>
      <c r="K50" s="66">
        <v>21</v>
      </c>
      <c r="L50" s="66">
        <v>-22</v>
      </c>
      <c r="M50" s="66">
        <v>8</v>
      </c>
    </row>
    <row r="51" spans="1:13" ht="12.75">
      <c r="A51" s="65">
        <v>45</v>
      </c>
      <c r="B51" s="65" t="s">
        <v>198</v>
      </c>
      <c r="C51" s="69" t="s">
        <v>199</v>
      </c>
      <c r="D51" s="65">
        <v>93</v>
      </c>
      <c r="E51" s="65">
        <v>-24</v>
      </c>
      <c r="F51" s="65">
        <v>18</v>
      </c>
      <c r="G51" s="65">
        <v>-25</v>
      </c>
      <c r="H51" s="65">
        <v>19</v>
      </c>
      <c r="I51" s="65">
        <v>9</v>
      </c>
      <c r="J51" s="65">
        <v>11</v>
      </c>
      <c r="K51" s="65">
        <v>14</v>
      </c>
      <c r="L51" s="65">
        <v>9</v>
      </c>
      <c r="M51" s="65">
        <v>13</v>
      </c>
    </row>
    <row r="52" spans="1:13" ht="12.75">
      <c r="A52" s="66">
        <v>46</v>
      </c>
      <c r="B52" s="66" t="s">
        <v>200</v>
      </c>
      <c r="C52" s="70" t="s">
        <v>201</v>
      </c>
      <c r="D52" s="66">
        <v>95</v>
      </c>
      <c r="E52" s="66">
        <v>7</v>
      </c>
      <c r="F52" s="66">
        <v>4</v>
      </c>
      <c r="G52" s="66">
        <v>14</v>
      </c>
      <c r="H52" s="66">
        <v>-42</v>
      </c>
      <c r="I52" s="66">
        <v>10</v>
      </c>
      <c r="J52" s="66">
        <v>25</v>
      </c>
      <c r="K52" s="66">
        <v>20</v>
      </c>
      <c r="L52" s="66">
        <v>-26</v>
      </c>
      <c r="M52" s="66">
        <v>15</v>
      </c>
    </row>
    <row r="53" spans="1:13" ht="12.75">
      <c r="A53" s="65">
        <v>47</v>
      </c>
      <c r="B53" s="65" t="s">
        <v>202</v>
      </c>
      <c r="C53" s="69" t="s">
        <v>203</v>
      </c>
      <c r="D53" s="65">
        <v>96</v>
      </c>
      <c r="E53" s="65">
        <v>20</v>
      </c>
      <c r="F53" s="65">
        <v>14</v>
      </c>
      <c r="G53" s="65">
        <v>5</v>
      </c>
      <c r="H53" s="65">
        <v>-22</v>
      </c>
      <c r="I53" s="65">
        <v>16</v>
      </c>
      <c r="J53" s="65">
        <v>10</v>
      </c>
      <c r="K53" s="65">
        <v>15</v>
      </c>
      <c r="L53" s="65">
        <v>-25</v>
      </c>
      <c r="M53" s="65">
        <v>16</v>
      </c>
    </row>
    <row r="54" spans="1:13" ht="12.75">
      <c r="A54" s="66">
        <v>48</v>
      </c>
      <c r="B54" s="66" t="s">
        <v>204</v>
      </c>
      <c r="C54" s="70" t="s">
        <v>205</v>
      </c>
      <c r="D54" s="66">
        <v>96</v>
      </c>
      <c r="E54" s="66">
        <v>14</v>
      </c>
      <c r="F54" s="66">
        <v>15</v>
      </c>
      <c r="G54" s="66">
        <v>-23</v>
      </c>
      <c r="H54" s="66">
        <v>-19</v>
      </c>
      <c r="I54" s="66">
        <v>16</v>
      </c>
      <c r="J54" s="66">
        <v>11</v>
      </c>
      <c r="K54" s="66">
        <v>8</v>
      </c>
      <c r="L54" s="66">
        <v>13</v>
      </c>
      <c r="M54" s="66">
        <v>19</v>
      </c>
    </row>
    <row r="55" spans="1:13" ht="12.75">
      <c r="A55" s="75">
        <v>49</v>
      </c>
      <c r="B55" s="75" t="s">
        <v>206</v>
      </c>
      <c r="C55" s="76" t="s">
        <v>207</v>
      </c>
      <c r="D55" s="75">
        <v>100</v>
      </c>
      <c r="E55" s="75">
        <v>12</v>
      </c>
      <c r="F55" s="75">
        <v>-27</v>
      </c>
      <c r="G55" s="75">
        <v>13</v>
      </c>
      <c r="H55" s="75">
        <v>-24</v>
      </c>
      <c r="I55" s="75">
        <v>13</v>
      </c>
      <c r="J55" s="75">
        <v>18</v>
      </c>
      <c r="K55" s="75">
        <v>7</v>
      </c>
      <c r="L55" s="75">
        <v>20</v>
      </c>
      <c r="M55" s="75">
        <v>17</v>
      </c>
    </row>
    <row r="56" spans="1:13" ht="12.75">
      <c r="A56" s="66">
        <v>50</v>
      </c>
      <c r="B56" s="66" t="s">
        <v>208</v>
      </c>
      <c r="C56" s="70" t="s">
        <v>209</v>
      </c>
      <c r="D56" s="66">
        <v>101</v>
      </c>
      <c r="E56" s="66">
        <v>-48</v>
      </c>
      <c r="F56" s="66">
        <v>15</v>
      </c>
      <c r="G56" s="66">
        <v>8</v>
      </c>
      <c r="H56" s="66">
        <v>12</v>
      </c>
      <c r="I56" s="66">
        <v>20</v>
      </c>
      <c r="J56" s="66">
        <v>21</v>
      </c>
      <c r="K56" s="66">
        <v>-22</v>
      </c>
      <c r="L56" s="66">
        <v>11</v>
      </c>
      <c r="M56" s="66">
        <v>14</v>
      </c>
    </row>
    <row r="57" spans="1:13" ht="12.75">
      <c r="A57" s="65">
        <v>51</v>
      </c>
      <c r="B57" s="65" t="s">
        <v>210</v>
      </c>
      <c r="C57" s="69" t="s">
        <v>211</v>
      </c>
      <c r="D57" s="65">
        <v>103</v>
      </c>
      <c r="E57" s="65">
        <v>9</v>
      </c>
      <c r="F57" s="65">
        <v>17</v>
      </c>
      <c r="G57" s="65">
        <v>17</v>
      </c>
      <c r="H57" s="65">
        <v>5</v>
      </c>
      <c r="I57" s="65">
        <v>21</v>
      </c>
      <c r="J57" s="65">
        <v>12</v>
      </c>
      <c r="K57" s="65">
        <v>-26</v>
      </c>
      <c r="L57" s="65">
        <v>-30</v>
      </c>
      <c r="M57" s="65">
        <v>22</v>
      </c>
    </row>
    <row r="58" spans="1:13" ht="12.75">
      <c r="A58" s="66">
        <v>52</v>
      </c>
      <c r="B58" s="66" t="s">
        <v>212</v>
      </c>
      <c r="C58" s="70" t="s">
        <v>213</v>
      </c>
      <c r="D58" s="66">
        <v>106</v>
      </c>
      <c r="E58" s="66">
        <v>6</v>
      </c>
      <c r="F58" s="66">
        <v>5</v>
      </c>
      <c r="G58" s="66">
        <v>-36</v>
      </c>
      <c r="H58" s="66">
        <v>16</v>
      </c>
      <c r="I58" s="66">
        <v>-34</v>
      </c>
      <c r="J58" s="66">
        <v>27</v>
      </c>
      <c r="K58" s="66">
        <v>22</v>
      </c>
      <c r="L58" s="66">
        <v>17</v>
      </c>
      <c r="M58" s="66">
        <v>13</v>
      </c>
    </row>
    <row r="59" spans="1:13" ht="12.75">
      <c r="A59" s="65">
        <v>53</v>
      </c>
      <c r="B59" s="65" t="s">
        <v>214</v>
      </c>
      <c r="C59" s="69" t="s">
        <v>215</v>
      </c>
      <c r="D59" s="65">
        <v>107</v>
      </c>
      <c r="E59" s="65">
        <v>-47</v>
      </c>
      <c r="F59" s="65">
        <v>8</v>
      </c>
      <c r="G59" s="65">
        <v>18</v>
      </c>
      <c r="H59" s="65">
        <v>-27</v>
      </c>
      <c r="I59" s="65">
        <v>18</v>
      </c>
      <c r="J59" s="65">
        <v>22</v>
      </c>
      <c r="K59" s="65">
        <v>12</v>
      </c>
      <c r="L59" s="65">
        <v>12</v>
      </c>
      <c r="M59" s="65">
        <v>17</v>
      </c>
    </row>
    <row r="60" spans="1:13" ht="12.75">
      <c r="A60" s="66">
        <v>54</v>
      </c>
      <c r="B60" s="66" t="s">
        <v>216</v>
      </c>
      <c r="C60" s="70" t="s">
        <v>217</v>
      </c>
      <c r="D60" s="66">
        <v>109</v>
      </c>
      <c r="E60" s="66">
        <v>12</v>
      </c>
      <c r="F60" s="66">
        <v>7</v>
      </c>
      <c r="G60" s="66">
        <v>-45</v>
      </c>
      <c r="H60" s="66">
        <v>13</v>
      </c>
      <c r="I60" s="66">
        <v>-32</v>
      </c>
      <c r="J60" s="66">
        <v>24</v>
      </c>
      <c r="K60" s="66">
        <v>25</v>
      </c>
      <c r="L60" s="66">
        <v>13</v>
      </c>
      <c r="M60" s="66">
        <v>15</v>
      </c>
    </row>
    <row r="61" spans="1:13" ht="12.75">
      <c r="A61" s="65">
        <v>55</v>
      </c>
      <c r="B61" s="65" t="s">
        <v>218</v>
      </c>
      <c r="C61" s="69" t="s">
        <v>219</v>
      </c>
      <c r="D61" s="65">
        <v>109</v>
      </c>
      <c r="E61" s="65">
        <v>10</v>
      </c>
      <c r="F61" s="65">
        <v>-21</v>
      </c>
      <c r="G61" s="65">
        <v>21</v>
      </c>
      <c r="H61" s="65">
        <v>11</v>
      </c>
      <c r="I61" s="65">
        <v>19</v>
      </c>
      <c r="J61" s="65">
        <v>16</v>
      </c>
      <c r="K61" s="65">
        <v>18</v>
      </c>
      <c r="L61" s="65">
        <v>14</v>
      </c>
      <c r="M61" s="65">
        <v>-34</v>
      </c>
    </row>
    <row r="62" spans="1:13" ht="12.75">
      <c r="A62" s="66">
        <v>56</v>
      </c>
      <c r="B62" s="66" t="s">
        <v>220</v>
      </c>
      <c r="C62" s="70" t="s">
        <v>221</v>
      </c>
      <c r="D62" s="66">
        <v>110</v>
      </c>
      <c r="E62" s="66">
        <v>23</v>
      </c>
      <c r="F62" s="66">
        <v>13</v>
      </c>
      <c r="G62" s="66">
        <v>-26</v>
      </c>
      <c r="H62" s="66">
        <v>18</v>
      </c>
      <c r="I62" s="66">
        <v>-29</v>
      </c>
      <c r="J62" s="66">
        <v>12</v>
      </c>
      <c r="K62" s="66">
        <v>19</v>
      </c>
      <c r="L62" s="66">
        <v>7</v>
      </c>
      <c r="M62" s="66">
        <v>18</v>
      </c>
    </row>
    <row r="63" spans="1:13" ht="12.75">
      <c r="A63" s="65">
        <v>57</v>
      </c>
      <c r="B63" s="65" t="s">
        <v>222</v>
      </c>
      <c r="C63" s="69" t="s">
        <v>223</v>
      </c>
      <c r="D63" s="65">
        <v>113</v>
      </c>
      <c r="E63" s="65">
        <v>-31</v>
      </c>
      <c r="F63" s="65">
        <v>22</v>
      </c>
      <c r="G63" s="65">
        <v>28</v>
      </c>
      <c r="H63" s="65">
        <v>11</v>
      </c>
      <c r="I63" s="65">
        <v>8</v>
      </c>
      <c r="J63" s="65">
        <v>9</v>
      </c>
      <c r="K63" s="65">
        <v>18</v>
      </c>
      <c r="L63" s="65">
        <v>17</v>
      </c>
      <c r="M63" s="65" t="s">
        <v>224</v>
      </c>
    </row>
    <row r="64" spans="1:13" ht="12.75">
      <c r="A64" s="66">
        <v>58</v>
      </c>
      <c r="B64" s="66" t="s">
        <v>225</v>
      </c>
      <c r="C64" s="70" t="s">
        <v>226</v>
      </c>
      <c r="D64" s="66">
        <v>113</v>
      </c>
      <c r="E64" s="66">
        <v>-23</v>
      </c>
      <c r="F64" s="66">
        <v>8</v>
      </c>
      <c r="G64" s="66">
        <v>22</v>
      </c>
      <c r="H64" s="66">
        <v>13</v>
      </c>
      <c r="I64" s="66">
        <v>15</v>
      </c>
      <c r="J64" s="66">
        <v>10</v>
      </c>
      <c r="K64" s="66">
        <v>23</v>
      </c>
      <c r="L64" s="66">
        <v>22</v>
      </c>
      <c r="M64" s="66" t="s">
        <v>224</v>
      </c>
    </row>
    <row r="65" spans="1:13" ht="12.75">
      <c r="A65" s="65">
        <v>59</v>
      </c>
      <c r="B65" s="65" t="s">
        <v>227</v>
      </c>
      <c r="C65" s="69" t="s">
        <v>228</v>
      </c>
      <c r="D65" s="65">
        <v>116</v>
      </c>
      <c r="E65" s="65">
        <v>21</v>
      </c>
      <c r="F65" s="65">
        <v>14</v>
      </c>
      <c r="G65" s="65">
        <v>14</v>
      </c>
      <c r="H65" s="65">
        <v>-24</v>
      </c>
      <c r="I65" s="65">
        <v>11</v>
      </c>
      <c r="J65" s="65">
        <v>16</v>
      </c>
      <c r="K65" s="65">
        <v>-35</v>
      </c>
      <c r="L65" s="65">
        <v>18</v>
      </c>
      <c r="M65" s="65">
        <v>22</v>
      </c>
    </row>
    <row r="66" spans="1:13" ht="12.75">
      <c r="A66" s="66">
        <v>60</v>
      </c>
      <c r="B66" s="66" t="s">
        <v>229</v>
      </c>
      <c r="C66" s="70" t="s">
        <v>230</v>
      </c>
      <c r="D66" s="66">
        <v>117</v>
      </c>
      <c r="E66" s="66">
        <v>24</v>
      </c>
      <c r="F66" s="66">
        <v>3</v>
      </c>
      <c r="G66" s="66">
        <v>11</v>
      </c>
      <c r="H66" s="66">
        <v>-30</v>
      </c>
      <c r="I66" s="66">
        <v>13</v>
      </c>
      <c r="J66" s="66">
        <v>14</v>
      </c>
      <c r="K66" s="66">
        <v>22</v>
      </c>
      <c r="L66" s="66">
        <v>-31</v>
      </c>
      <c r="M66" s="66">
        <v>30</v>
      </c>
    </row>
    <row r="67" spans="1:13" ht="12.75">
      <c r="A67" s="65">
        <v>61</v>
      </c>
      <c r="B67" s="65" t="s">
        <v>231</v>
      </c>
      <c r="C67" s="69" t="s">
        <v>232</v>
      </c>
      <c r="D67" s="65">
        <v>121</v>
      </c>
      <c r="E67" s="65">
        <v>16</v>
      </c>
      <c r="F67" s="65">
        <v>10</v>
      </c>
      <c r="G67" s="65">
        <v>22</v>
      </c>
      <c r="H67" s="65">
        <v>21</v>
      </c>
      <c r="I67" s="65">
        <v>22</v>
      </c>
      <c r="J67" s="65">
        <v>-23</v>
      </c>
      <c r="K67" s="65">
        <v>11</v>
      </c>
      <c r="L67" s="65">
        <v>19</v>
      </c>
      <c r="M67" s="65">
        <v>-25</v>
      </c>
    </row>
    <row r="68" spans="1:13" ht="12.75">
      <c r="A68" s="66">
        <v>62</v>
      </c>
      <c r="B68" s="66" t="s">
        <v>233</v>
      </c>
      <c r="C68" s="70" t="s">
        <v>234</v>
      </c>
      <c r="D68" s="66">
        <v>123</v>
      </c>
      <c r="E68" s="66">
        <v>21</v>
      </c>
      <c r="F68" s="66">
        <v>-46</v>
      </c>
      <c r="G68" s="66">
        <v>16</v>
      </c>
      <c r="H68" s="66">
        <v>12</v>
      </c>
      <c r="I68" s="66">
        <v>-28</v>
      </c>
      <c r="J68" s="66">
        <v>22</v>
      </c>
      <c r="K68" s="66">
        <v>16</v>
      </c>
      <c r="L68" s="66">
        <v>23</v>
      </c>
      <c r="M68" s="66">
        <v>13</v>
      </c>
    </row>
    <row r="69" spans="1:13" ht="12.75">
      <c r="A69" s="65">
        <v>63</v>
      </c>
      <c r="B69" s="65" t="s">
        <v>235</v>
      </c>
      <c r="C69" s="69" t="s">
        <v>236</v>
      </c>
      <c r="D69" s="65">
        <v>130</v>
      </c>
      <c r="E69" s="65">
        <v>-30</v>
      </c>
      <c r="F69" s="65">
        <v>22</v>
      </c>
      <c r="G69" s="65">
        <v>26</v>
      </c>
      <c r="H69" s="65">
        <v>-28</v>
      </c>
      <c r="I69" s="65">
        <v>9</v>
      </c>
      <c r="J69" s="65">
        <v>13</v>
      </c>
      <c r="K69" s="65">
        <v>19</v>
      </c>
      <c r="L69" s="65">
        <v>21</v>
      </c>
      <c r="M69" s="65">
        <v>20</v>
      </c>
    </row>
    <row r="70" spans="1:13" ht="12.75">
      <c r="A70" s="66">
        <v>64</v>
      </c>
      <c r="B70" s="66" t="s">
        <v>237</v>
      </c>
      <c r="C70" s="70" t="s">
        <v>238</v>
      </c>
      <c r="D70" s="66">
        <v>136</v>
      </c>
      <c r="E70" s="66">
        <v>19</v>
      </c>
      <c r="F70" s="66">
        <v>-24</v>
      </c>
      <c r="G70" s="66">
        <v>21</v>
      </c>
      <c r="H70" s="66">
        <v>15</v>
      </c>
      <c r="I70" s="66">
        <v>17</v>
      </c>
      <c r="J70" s="66">
        <v>21</v>
      </c>
      <c r="K70" s="66">
        <v>24</v>
      </c>
      <c r="L70" s="66">
        <v>19</v>
      </c>
      <c r="M70" s="66" t="s">
        <v>224</v>
      </c>
    </row>
    <row r="71" spans="1:13" ht="12.75">
      <c r="A71" s="65">
        <v>65</v>
      </c>
      <c r="B71" s="65" t="s">
        <v>239</v>
      </c>
      <c r="C71" s="69" t="s">
        <v>240</v>
      </c>
      <c r="D71" s="65">
        <v>144</v>
      </c>
      <c r="E71" s="65">
        <v>11</v>
      </c>
      <c r="F71" s="65">
        <v>-33</v>
      </c>
      <c r="G71" s="65">
        <v>15</v>
      </c>
      <c r="H71" s="65">
        <v>23</v>
      </c>
      <c r="I71" s="65">
        <v>25</v>
      </c>
      <c r="J71" s="65">
        <v>-32</v>
      </c>
      <c r="K71" s="65">
        <v>17</v>
      </c>
      <c r="L71" s="65">
        <v>21</v>
      </c>
      <c r="M71" s="65">
        <v>32</v>
      </c>
    </row>
    <row r="72" spans="1:13" ht="12.75">
      <c r="A72" s="66">
        <v>66</v>
      </c>
      <c r="B72" s="66" t="s">
        <v>241</v>
      </c>
      <c r="C72" s="70" t="s">
        <v>242</v>
      </c>
      <c r="D72" s="66">
        <v>144</v>
      </c>
      <c r="E72" s="66">
        <v>13</v>
      </c>
      <c r="F72" s="66" t="s">
        <v>117</v>
      </c>
      <c r="G72" s="66">
        <v>21</v>
      </c>
      <c r="H72" s="66">
        <v>21</v>
      </c>
      <c r="I72" s="66">
        <v>-34</v>
      </c>
      <c r="J72" s="66">
        <v>15</v>
      </c>
      <c r="K72" s="66">
        <v>17</v>
      </c>
      <c r="L72" s="66">
        <v>25</v>
      </c>
      <c r="M72" s="66">
        <v>32</v>
      </c>
    </row>
    <row r="73" spans="1:13" ht="12.75">
      <c r="A73" s="65">
        <v>67</v>
      </c>
      <c r="B73" s="65" t="s">
        <v>243</v>
      </c>
      <c r="C73" s="69" t="s">
        <v>244</v>
      </c>
      <c r="D73" s="65">
        <v>146</v>
      </c>
      <c r="E73" s="65">
        <v>18</v>
      </c>
      <c r="F73" s="65">
        <v>16</v>
      </c>
      <c r="G73" s="65">
        <v>19</v>
      </c>
      <c r="H73" s="65">
        <v>27</v>
      </c>
      <c r="I73" s="65">
        <v>10</v>
      </c>
      <c r="J73" s="65">
        <v>27</v>
      </c>
      <c r="K73" s="65">
        <v>-39</v>
      </c>
      <c r="L73" s="65">
        <v>29</v>
      </c>
      <c r="M73" s="65">
        <v>-33</v>
      </c>
    </row>
    <row r="74" spans="1:13" ht="12.75">
      <c r="A74" s="66">
        <v>68</v>
      </c>
      <c r="B74" s="66" t="s">
        <v>245</v>
      </c>
      <c r="C74" s="70" t="s">
        <v>246</v>
      </c>
      <c r="D74" s="66">
        <v>147</v>
      </c>
      <c r="E74" s="66">
        <v>28</v>
      </c>
      <c r="F74" s="66">
        <v>-53</v>
      </c>
      <c r="G74" s="66">
        <v>30</v>
      </c>
      <c r="H74" s="66">
        <v>8</v>
      </c>
      <c r="I74" s="66">
        <v>14</v>
      </c>
      <c r="J74" s="66">
        <v>29</v>
      </c>
      <c r="K74" s="66">
        <v>-31</v>
      </c>
      <c r="L74" s="66">
        <v>20</v>
      </c>
      <c r="M74" s="66">
        <v>18</v>
      </c>
    </row>
    <row r="75" spans="1:13" ht="12.75">
      <c r="A75" s="65">
        <v>69</v>
      </c>
      <c r="B75" s="65" t="s">
        <v>247</v>
      </c>
      <c r="C75" s="69" t="s">
        <v>248</v>
      </c>
      <c r="D75" s="65">
        <v>148</v>
      </c>
      <c r="E75" s="65">
        <v>13</v>
      </c>
      <c r="F75" s="65">
        <v>32</v>
      </c>
      <c r="G75" s="65">
        <v>17</v>
      </c>
      <c r="H75" s="65">
        <v>-40</v>
      </c>
      <c r="I75" s="65">
        <v>-47</v>
      </c>
      <c r="J75" s="65">
        <v>24</v>
      </c>
      <c r="K75" s="65">
        <v>17</v>
      </c>
      <c r="L75" s="65">
        <v>24</v>
      </c>
      <c r="M75" s="65">
        <v>21</v>
      </c>
    </row>
    <row r="76" spans="1:13" ht="12.75">
      <c r="A76" s="66">
        <v>70</v>
      </c>
      <c r="B76" s="66" t="s">
        <v>249</v>
      </c>
      <c r="C76" s="70" t="s">
        <v>250</v>
      </c>
      <c r="D76" s="66">
        <v>150</v>
      </c>
      <c r="E76" s="66">
        <v>32</v>
      </c>
      <c r="F76" s="66">
        <v>19</v>
      </c>
      <c r="G76" s="66">
        <v>33</v>
      </c>
      <c r="H76" s="66">
        <v>17</v>
      </c>
      <c r="I76" s="66">
        <v>-36</v>
      </c>
      <c r="J76" s="66">
        <v>19</v>
      </c>
      <c r="K76" s="66">
        <v>-37</v>
      </c>
      <c r="L76" s="66">
        <v>21</v>
      </c>
      <c r="M76" s="66">
        <v>9</v>
      </c>
    </row>
    <row r="77" spans="1:13" ht="12.75">
      <c r="A77" s="65">
        <v>71</v>
      </c>
      <c r="B77" s="65" t="s">
        <v>251</v>
      </c>
      <c r="C77" s="69" t="s">
        <v>252</v>
      </c>
      <c r="D77" s="65">
        <v>151</v>
      </c>
      <c r="E77" s="65">
        <v>20</v>
      </c>
      <c r="F77" s="65" t="s">
        <v>117</v>
      </c>
      <c r="G77" s="65">
        <v>15</v>
      </c>
      <c r="H77" s="65">
        <v>25</v>
      </c>
      <c r="I77" s="65">
        <v>30</v>
      </c>
      <c r="J77" s="65">
        <v>24</v>
      </c>
      <c r="K77" s="65">
        <v>21</v>
      </c>
      <c r="L77" s="65">
        <v>-37</v>
      </c>
      <c r="M77" s="65">
        <v>16</v>
      </c>
    </row>
    <row r="78" spans="1:13" ht="12.75">
      <c r="A78" s="66">
        <v>72</v>
      </c>
      <c r="B78" s="66" t="s">
        <v>253</v>
      </c>
      <c r="C78" s="70" t="s">
        <v>254</v>
      </c>
      <c r="D78" s="66">
        <v>153</v>
      </c>
      <c r="E78" s="66">
        <v>16</v>
      </c>
      <c r="F78" s="66">
        <v>-34</v>
      </c>
      <c r="G78" s="66">
        <v>34</v>
      </c>
      <c r="H78" s="66">
        <v>14</v>
      </c>
      <c r="I78" s="66">
        <v>27</v>
      </c>
      <c r="J78" s="66">
        <v>26</v>
      </c>
      <c r="K78" s="66">
        <v>20</v>
      </c>
      <c r="L78" s="66">
        <v>16</v>
      </c>
      <c r="M78" s="66">
        <v>-35</v>
      </c>
    </row>
    <row r="79" spans="1:13" ht="12.75">
      <c r="A79" s="65">
        <v>73</v>
      </c>
      <c r="B79" s="65" t="s">
        <v>255</v>
      </c>
      <c r="C79" s="69" t="s">
        <v>256</v>
      </c>
      <c r="D79" s="65">
        <v>156</v>
      </c>
      <c r="E79" s="65">
        <v>-45</v>
      </c>
      <c r="F79" s="65">
        <v>32</v>
      </c>
      <c r="G79" s="65">
        <v>27</v>
      </c>
      <c r="H79" s="65">
        <v>-41</v>
      </c>
      <c r="I79" s="65">
        <v>14</v>
      </c>
      <c r="J79" s="65">
        <v>28</v>
      </c>
      <c r="K79" s="65">
        <v>12</v>
      </c>
      <c r="L79" s="65">
        <v>23</v>
      </c>
      <c r="M79" s="65">
        <v>20</v>
      </c>
    </row>
    <row r="80" spans="1:13" ht="12.75">
      <c r="A80" s="66">
        <v>74</v>
      </c>
      <c r="B80" s="66" t="s">
        <v>257</v>
      </c>
      <c r="C80" s="70" t="s">
        <v>258</v>
      </c>
      <c r="D80" s="66">
        <v>161</v>
      </c>
      <c r="E80" s="66">
        <v>30</v>
      </c>
      <c r="F80" s="66">
        <v>29</v>
      </c>
      <c r="G80" s="66">
        <v>24</v>
      </c>
      <c r="H80" s="66">
        <v>16</v>
      </c>
      <c r="I80" s="66">
        <v>22</v>
      </c>
      <c r="J80" s="66">
        <v>13</v>
      </c>
      <c r="K80" s="66">
        <v>-36</v>
      </c>
      <c r="L80" s="66">
        <v>-31</v>
      </c>
      <c r="M80" s="66">
        <v>27</v>
      </c>
    </row>
    <row r="81" spans="1:13" ht="12.75">
      <c r="A81" s="65">
        <v>75</v>
      </c>
      <c r="B81" s="65" t="s">
        <v>259</v>
      </c>
      <c r="C81" s="69" t="s">
        <v>260</v>
      </c>
      <c r="D81" s="65">
        <v>161</v>
      </c>
      <c r="E81" s="65">
        <v>13</v>
      </c>
      <c r="F81" s="65">
        <v>16</v>
      </c>
      <c r="G81" s="65">
        <v>24</v>
      </c>
      <c r="H81" s="65">
        <v>25</v>
      </c>
      <c r="I81" s="65">
        <v>30</v>
      </c>
      <c r="J81" s="65" t="s">
        <v>224</v>
      </c>
      <c r="K81" s="65">
        <v>-46</v>
      </c>
      <c r="L81" s="65">
        <v>30</v>
      </c>
      <c r="M81" s="65">
        <v>23</v>
      </c>
    </row>
    <row r="82" spans="1:13" ht="12.75">
      <c r="A82" s="66">
        <v>76</v>
      </c>
      <c r="B82" s="66" t="s">
        <v>261</v>
      </c>
      <c r="C82" s="70" t="s">
        <v>262</v>
      </c>
      <c r="D82" s="66">
        <v>166</v>
      </c>
      <c r="E82" s="66">
        <v>-45</v>
      </c>
      <c r="F82" s="66">
        <v>12</v>
      </c>
      <c r="G82" s="66">
        <v>28</v>
      </c>
      <c r="H82" s="66">
        <v>20</v>
      </c>
      <c r="I82" s="66">
        <v>32</v>
      </c>
      <c r="J82" s="66">
        <v>-35</v>
      </c>
      <c r="K82" s="66">
        <v>20</v>
      </c>
      <c r="L82" s="66">
        <v>26</v>
      </c>
      <c r="M82" s="66">
        <v>28</v>
      </c>
    </row>
    <row r="83" spans="1:13" ht="12.75">
      <c r="A83" s="65">
        <v>77</v>
      </c>
      <c r="B83" s="65" t="s">
        <v>263</v>
      </c>
      <c r="C83" s="69" t="s">
        <v>264</v>
      </c>
      <c r="D83" s="65">
        <v>166</v>
      </c>
      <c r="E83" s="65">
        <v>21</v>
      </c>
      <c r="F83" s="65">
        <v>-33</v>
      </c>
      <c r="G83" s="65">
        <v>29</v>
      </c>
      <c r="H83" s="65">
        <v>-30</v>
      </c>
      <c r="I83" s="65">
        <v>14</v>
      </c>
      <c r="J83" s="65">
        <v>30</v>
      </c>
      <c r="K83" s="65">
        <v>19</v>
      </c>
      <c r="L83" s="65">
        <v>28</v>
      </c>
      <c r="M83" s="65">
        <v>25</v>
      </c>
    </row>
    <row r="84" spans="1:13" ht="12.75">
      <c r="A84" s="66">
        <v>78</v>
      </c>
      <c r="B84" s="66" t="s">
        <v>265</v>
      </c>
      <c r="C84" s="70" t="s">
        <v>266</v>
      </c>
      <c r="D84" s="66">
        <v>166</v>
      </c>
      <c r="E84" s="66">
        <v>-37</v>
      </c>
      <c r="F84" s="66">
        <v>30</v>
      </c>
      <c r="G84" s="66">
        <v>24</v>
      </c>
      <c r="H84" s="66">
        <v>-54</v>
      </c>
      <c r="I84" s="66">
        <v>34</v>
      </c>
      <c r="J84" s="66">
        <v>18</v>
      </c>
      <c r="K84" s="66">
        <v>26</v>
      </c>
      <c r="L84" s="66">
        <v>16</v>
      </c>
      <c r="M84" s="66">
        <v>18</v>
      </c>
    </row>
    <row r="85" spans="1:13" ht="12.75">
      <c r="A85" s="65">
        <v>79</v>
      </c>
      <c r="B85" s="65" t="s">
        <v>267</v>
      </c>
      <c r="C85" s="69" t="s">
        <v>268</v>
      </c>
      <c r="D85" s="65">
        <v>172</v>
      </c>
      <c r="E85" s="65">
        <v>-38</v>
      </c>
      <c r="F85" s="65">
        <v>-34</v>
      </c>
      <c r="G85" s="65">
        <v>23</v>
      </c>
      <c r="H85" s="65">
        <v>23</v>
      </c>
      <c r="I85" s="65">
        <v>28</v>
      </c>
      <c r="J85" s="65">
        <v>34</v>
      </c>
      <c r="K85" s="65">
        <v>15</v>
      </c>
      <c r="L85" s="65">
        <v>18</v>
      </c>
      <c r="M85" s="65">
        <v>31</v>
      </c>
    </row>
    <row r="86" spans="1:13" ht="12.75">
      <c r="A86" s="66">
        <v>80</v>
      </c>
      <c r="B86" s="66" t="s">
        <v>269</v>
      </c>
      <c r="C86" s="70" t="s">
        <v>270</v>
      </c>
      <c r="D86" s="66">
        <v>172</v>
      </c>
      <c r="E86" s="66">
        <v>18</v>
      </c>
      <c r="F86" s="66">
        <v>19</v>
      </c>
      <c r="G86" s="66">
        <v>-35</v>
      </c>
      <c r="H86" s="66">
        <v>33</v>
      </c>
      <c r="I86" s="66">
        <v>26</v>
      </c>
      <c r="J86" s="66">
        <v>-50</v>
      </c>
      <c r="K86" s="66">
        <v>27</v>
      </c>
      <c r="L86" s="66">
        <v>23</v>
      </c>
      <c r="M86" s="66">
        <v>26</v>
      </c>
    </row>
    <row r="87" spans="1:13" ht="12.75">
      <c r="A87" s="65">
        <v>81</v>
      </c>
      <c r="B87" s="65" t="s">
        <v>271</v>
      </c>
      <c r="C87" s="69" t="s">
        <v>272</v>
      </c>
      <c r="D87" s="65">
        <v>177</v>
      </c>
      <c r="E87" s="65">
        <v>27</v>
      </c>
      <c r="F87" s="65">
        <v>24</v>
      </c>
      <c r="G87" s="65">
        <v>-39</v>
      </c>
      <c r="H87" s="65">
        <v>28</v>
      </c>
      <c r="I87" s="65">
        <v>35</v>
      </c>
      <c r="J87" s="65">
        <v>-54</v>
      </c>
      <c r="K87" s="65">
        <v>25</v>
      </c>
      <c r="L87" s="65">
        <v>19</v>
      </c>
      <c r="M87" s="65">
        <v>19</v>
      </c>
    </row>
    <row r="88" spans="1:13" ht="12.75">
      <c r="A88" s="66">
        <v>82</v>
      </c>
      <c r="B88" s="66" t="s">
        <v>273</v>
      </c>
      <c r="C88" s="70" t="s">
        <v>274</v>
      </c>
      <c r="D88" s="66">
        <v>180</v>
      </c>
      <c r="E88" s="66">
        <v>-46</v>
      </c>
      <c r="F88" s="66">
        <v>25</v>
      </c>
      <c r="G88" s="66">
        <v>25</v>
      </c>
      <c r="H88" s="66">
        <v>-33</v>
      </c>
      <c r="I88" s="66">
        <v>24</v>
      </c>
      <c r="J88" s="66">
        <v>22</v>
      </c>
      <c r="K88" s="66">
        <v>27</v>
      </c>
      <c r="L88" s="66">
        <v>28</v>
      </c>
      <c r="M88" s="66">
        <v>29</v>
      </c>
    </row>
    <row r="89" spans="1:13" ht="12.75">
      <c r="A89" s="65">
        <v>83</v>
      </c>
      <c r="B89" s="65" t="s">
        <v>275</v>
      </c>
      <c r="C89" s="69" t="s">
        <v>276</v>
      </c>
      <c r="D89" s="65">
        <v>181</v>
      </c>
      <c r="E89" s="65">
        <v>23</v>
      </c>
      <c r="F89" s="65">
        <v>25</v>
      </c>
      <c r="G89" s="65">
        <v>28</v>
      </c>
      <c r="H89" s="65">
        <v>-41</v>
      </c>
      <c r="I89" s="65">
        <v>-37</v>
      </c>
      <c r="J89" s="65">
        <v>25</v>
      </c>
      <c r="K89" s="65">
        <v>33</v>
      </c>
      <c r="L89" s="65">
        <v>24</v>
      </c>
      <c r="M89" s="65">
        <v>23</v>
      </c>
    </row>
    <row r="90" spans="1:13" ht="12.75">
      <c r="A90" s="66">
        <v>84</v>
      </c>
      <c r="B90" s="66" t="s">
        <v>277</v>
      </c>
      <c r="C90" s="70" t="s">
        <v>278</v>
      </c>
      <c r="D90" s="66">
        <v>182</v>
      </c>
      <c r="E90" s="66">
        <v>25</v>
      </c>
      <c r="F90" s="66">
        <v>22</v>
      </c>
      <c r="G90" s="66">
        <v>-55</v>
      </c>
      <c r="H90" s="66">
        <v>22</v>
      </c>
      <c r="I90" s="66">
        <v>38</v>
      </c>
      <c r="J90" s="66">
        <v>30</v>
      </c>
      <c r="K90" s="66">
        <v>-44</v>
      </c>
      <c r="L90" s="66">
        <v>24</v>
      </c>
      <c r="M90" s="66">
        <v>21</v>
      </c>
    </row>
    <row r="91" spans="1:13" ht="12.75">
      <c r="A91" s="75">
        <v>85</v>
      </c>
      <c r="B91" s="75" t="s">
        <v>279</v>
      </c>
      <c r="C91" s="76" t="s">
        <v>280</v>
      </c>
      <c r="D91" s="75">
        <v>183</v>
      </c>
      <c r="E91" s="75">
        <v>33</v>
      </c>
      <c r="F91" s="75">
        <v>12</v>
      </c>
      <c r="G91" s="75">
        <v>27</v>
      </c>
      <c r="H91" s="75">
        <v>-37</v>
      </c>
      <c r="I91" s="75">
        <v>29</v>
      </c>
      <c r="J91" s="75">
        <v>28</v>
      </c>
      <c r="K91" s="75">
        <v>24</v>
      </c>
      <c r="L91" s="75">
        <v>-45</v>
      </c>
      <c r="M91" s="75">
        <v>30</v>
      </c>
    </row>
    <row r="92" spans="1:13" ht="12.75">
      <c r="A92" s="66">
        <v>86</v>
      </c>
      <c r="B92" s="66" t="s">
        <v>281</v>
      </c>
      <c r="C92" s="70" t="s">
        <v>282</v>
      </c>
      <c r="D92" s="66">
        <v>183</v>
      </c>
      <c r="E92" s="66">
        <v>15</v>
      </c>
      <c r="F92" s="66">
        <v>30</v>
      </c>
      <c r="G92" s="66">
        <v>26</v>
      </c>
      <c r="H92" s="66">
        <v>-34</v>
      </c>
      <c r="I92" s="66">
        <v>31</v>
      </c>
      <c r="J92" s="66">
        <v>29</v>
      </c>
      <c r="K92" s="66">
        <v>31</v>
      </c>
      <c r="L92" s="66">
        <v>-32</v>
      </c>
      <c r="M92" s="66">
        <v>21</v>
      </c>
    </row>
    <row r="93" spans="1:13" ht="12.75">
      <c r="A93" s="65">
        <v>87</v>
      </c>
      <c r="B93" s="65" t="s">
        <v>283</v>
      </c>
      <c r="C93" s="69" t="s">
        <v>284</v>
      </c>
      <c r="D93" s="65">
        <v>184</v>
      </c>
      <c r="E93" s="65" t="s">
        <v>224</v>
      </c>
      <c r="F93" s="65">
        <v>-35</v>
      </c>
      <c r="G93" s="65">
        <v>18</v>
      </c>
      <c r="H93" s="65">
        <v>26</v>
      </c>
      <c r="I93" s="65">
        <v>24</v>
      </c>
      <c r="J93" s="65">
        <v>25</v>
      </c>
      <c r="K93" s="65">
        <v>24</v>
      </c>
      <c r="L93" s="65">
        <v>33</v>
      </c>
      <c r="M93" s="65">
        <v>34</v>
      </c>
    </row>
    <row r="94" spans="1:13" ht="12.75">
      <c r="A94" s="66">
        <v>88</v>
      </c>
      <c r="B94" s="66" t="s">
        <v>285</v>
      </c>
      <c r="C94" s="70" t="s">
        <v>286</v>
      </c>
      <c r="D94" s="66">
        <v>189</v>
      </c>
      <c r="E94" s="66">
        <v>-49</v>
      </c>
      <c r="F94" s="66">
        <v>21</v>
      </c>
      <c r="G94" s="66">
        <v>22</v>
      </c>
      <c r="H94" s="66">
        <v>36</v>
      </c>
      <c r="I94" s="66">
        <v>26</v>
      </c>
      <c r="J94" s="66">
        <v>34</v>
      </c>
      <c r="K94" s="66">
        <v>23</v>
      </c>
      <c r="L94" s="66">
        <v>-40</v>
      </c>
      <c r="M94" s="66">
        <v>27</v>
      </c>
    </row>
    <row r="95" spans="1:13" ht="12.75">
      <c r="A95" s="65">
        <v>89</v>
      </c>
      <c r="B95" s="65" t="s">
        <v>287</v>
      </c>
      <c r="C95" s="69" t="s">
        <v>288</v>
      </c>
      <c r="D95" s="65">
        <v>192</v>
      </c>
      <c r="E95" s="65">
        <v>-50</v>
      </c>
      <c r="F95" s="65">
        <v>36</v>
      </c>
      <c r="G95" s="65">
        <v>31</v>
      </c>
      <c r="H95" s="65">
        <v>27</v>
      </c>
      <c r="I95" s="65">
        <v>18</v>
      </c>
      <c r="J95" s="65">
        <v>41</v>
      </c>
      <c r="K95" s="65">
        <v>16</v>
      </c>
      <c r="L95" s="65" t="s">
        <v>224</v>
      </c>
      <c r="M95" s="65">
        <v>23</v>
      </c>
    </row>
    <row r="96" spans="1:13" ht="12.75">
      <c r="A96" s="66">
        <v>90</v>
      </c>
      <c r="B96" s="66" t="s">
        <v>289</v>
      </c>
      <c r="C96" s="70" t="s">
        <v>290</v>
      </c>
      <c r="D96" s="66">
        <v>195</v>
      </c>
      <c r="E96" s="66">
        <v>33</v>
      </c>
      <c r="F96" s="66">
        <v>23</v>
      </c>
      <c r="G96" s="66">
        <v>29</v>
      </c>
      <c r="H96" s="66">
        <v>29</v>
      </c>
      <c r="I96" s="66">
        <v>17</v>
      </c>
      <c r="J96" s="66">
        <v>-42</v>
      </c>
      <c r="K96" s="66">
        <v>33</v>
      </c>
      <c r="L96" s="66">
        <v>31</v>
      </c>
      <c r="M96" s="66">
        <v>-37</v>
      </c>
    </row>
    <row r="97" spans="1:13" ht="12.75">
      <c r="A97" s="65">
        <v>91</v>
      </c>
      <c r="B97" s="65" t="s">
        <v>291</v>
      </c>
      <c r="C97" s="69" t="s">
        <v>292</v>
      </c>
      <c r="D97" s="65">
        <v>196</v>
      </c>
      <c r="E97" s="65">
        <v>26</v>
      </c>
      <c r="F97" s="65">
        <v>24</v>
      </c>
      <c r="G97" s="65">
        <v>37</v>
      </c>
      <c r="H97" s="65">
        <v>-43</v>
      </c>
      <c r="I97" s="65">
        <v>31</v>
      </c>
      <c r="J97" s="65">
        <v>31</v>
      </c>
      <c r="K97" s="65">
        <v>-38</v>
      </c>
      <c r="L97" s="65">
        <v>20</v>
      </c>
      <c r="M97" s="65">
        <v>27</v>
      </c>
    </row>
    <row r="98" spans="1:13" ht="12.75">
      <c r="A98" s="66">
        <v>92</v>
      </c>
      <c r="B98" s="66" t="s">
        <v>293</v>
      </c>
      <c r="C98" s="70" t="s">
        <v>294</v>
      </c>
      <c r="D98" s="66">
        <v>197</v>
      </c>
      <c r="E98" s="66">
        <v>25</v>
      </c>
      <c r="F98" s="66">
        <v>27</v>
      </c>
      <c r="G98" s="66">
        <v>23</v>
      </c>
      <c r="H98" s="66">
        <v>-37</v>
      </c>
      <c r="I98" s="66">
        <v>27</v>
      </c>
      <c r="J98" s="66">
        <v>-36</v>
      </c>
      <c r="K98" s="66">
        <v>35</v>
      </c>
      <c r="L98" s="66">
        <v>28</v>
      </c>
      <c r="M98" s="66">
        <v>32</v>
      </c>
    </row>
    <row r="99" spans="1:13" ht="12.75">
      <c r="A99" s="65">
        <v>93</v>
      </c>
      <c r="B99" s="65" t="s">
        <v>295</v>
      </c>
      <c r="C99" s="69" t="s">
        <v>296</v>
      </c>
      <c r="D99" s="65">
        <v>198</v>
      </c>
      <c r="E99" s="65">
        <v>35</v>
      </c>
      <c r="F99" s="65">
        <v>30</v>
      </c>
      <c r="G99" s="65">
        <v>-47</v>
      </c>
      <c r="H99" s="65">
        <v>-43</v>
      </c>
      <c r="I99" s="65">
        <v>21</v>
      </c>
      <c r="J99" s="65">
        <v>12</v>
      </c>
      <c r="K99" s="65">
        <v>41</v>
      </c>
      <c r="L99" s="65">
        <v>30</v>
      </c>
      <c r="M99" s="65">
        <v>29</v>
      </c>
    </row>
    <row r="100" spans="1:13" ht="12.75">
      <c r="A100" s="66">
        <v>94</v>
      </c>
      <c r="B100" s="66" t="s">
        <v>297</v>
      </c>
      <c r="C100" s="70" t="s">
        <v>298</v>
      </c>
      <c r="D100" s="66">
        <v>198</v>
      </c>
      <c r="E100" s="66">
        <v>31</v>
      </c>
      <c r="F100" s="66">
        <v>20</v>
      </c>
      <c r="G100" s="66">
        <v>17</v>
      </c>
      <c r="H100" s="66">
        <v>-39</v>
      </c>
      <c r="I100" s="66">
        <v>37</v>
      </c>
      <c r="J100" s="66">
        <v>30</v>
      </c>
      <c r="K100" s="66">
        <v>32</v>
      </c>
      <c r="L100" s="66">
        <v>-41</v>
      </c>
      <c r="M100" s="66">
        <v>31</v>
      </c>
    </row>
    <row r="101" spans="1:13" ht="12.75">
      <c r="A101" s="75">
        <v>95</v>
      </c>
      <c r="B101" s="75" t="s">
        <v>299</v>
      </c>
      <c r="C101" s="76" t="s">
        <v>300</v>
      </c>
      <c r="D101" s="75">
        <v>198</v>
      </c>
      <c r="E101" s="75">
        <v>35</v>
      </c>
      <c r="F101" s="75">
        <v>26</v>
      </c>
      <c r="G101" s="75">
        <v>30</v>
      </c>
      <c r="H101" s="75">
        <v>-36</v>
      </c>
      <c r="I101" s="75">
        <v>26</v>
      </c>
      <c r="J101" s="75">
        <v>28</v>
      </c>
      <c r="K101" s="75">
        <v>-39</v>
      </c>
      <c r="L101" s="75">
        <v>29</v>
      </c>
      <c r="M101" s="75">
        <v>24</v>
      </c>
    </row>
    <row r="102" spans="1:13" ht="12.75">
      <c r="A102" s="66">
        <v>96</v>
      </c>
      <c r="B102" s="66" t="s">
        <v>301</v>
      </c>
      <c r="C102" s="70" t="s">
        <v>302</v>
      </c>
      <c r="D102" s="66">
        <v>206</v>
      </c>
      <c r="E102" s="66">
        <v>29</v>
      </c>
      <c r="F102" s="66">
        <v>-40</v>
      </c>
      <c r="G102" s="66">
        <v>18</v>
      </c>
      <c r="H102" s="66">
        <v>31</v>
      </c>
      <c r="I102" s="66">
        <v>36</v>
      </c>
      <c r="J102" s="66">
        <v>32</v>
      </c>
      <c r="K102" s="66">
        <v>-37</v>
      </c>
      <c r="L102" s="66">
        <v>35</v>
      </c>
      <c r="M102" s="66">
        <v>25</v>
      </c>
    </row>
    <row r="103" spans="1:13" ht="12.75">
      <c r="A103" s="65">
        <v>97</v>
      </c>
      <c r="B103" s="65" t="s">
        <v>303</v>
      </c>
      <c r="C103" s="69" t="s">
        <v>304</v>
      </c>
      <c r="D103" s="65">
        <v>209</v>
      </c>
      <c r="E103" s="65">
        <v>30</v>
      </c>
      <c r="F103" s="65">
        <v>-63</v>
      </c>
      <c r="G103" s="65">
        <v>35</v>
      </c>
      <c r="H103" s="65">
        <v>-53</v>
      </c>
      <c r="I103" s="65">
        <v>24</v>
      </c>
      <c r="J103" s="65">
        <v>20</v>
      </c>
      <c r="K103" s="65">
        <v>38</v>
      </c>
      <c r="L103" s="65">
        <v>29</v>
      </c>
      <c r="M103" s="65">
        <v>33</v>
      </c>
    </row>
    <row r="104" spans="1:13" ht="12.75">
      <c r="A104" s="66">
        <v>98</v>
      </c>
      <c r="B104" s="66" t="s">
        <v>305</v>
      </c>
      <c r="C104" s="70" t="s">
        <v>306</v>
      </c>
      <c r="D104" s="66">
        <v>217</v>
      </c>
      <c r="E104" s="66">
        <v>-44</v>
      </c>
      <c r="F104" s="66">
        <v>35</v>
      </c>
      <c r="G104" s="66">
        <v>30</v>
      </c>
      <c r="H104" s="66">
        <v>25</v>
      </c>
      <c r="I104" s="66">
        <v>33</v>
      </c>
      <c r="J104" s="66">
        <v>38</v>
      </c>
      <c r="K104" s="66">
        <v>29</v>
      </c>
      <c r="L104" s="66">
        <v>27</v>
      </c>
      <c r="M104" s="66">
        <v>-40</v>
      </c>
    </row>
    <row r="105" spans="1:13" ht="12.75">
      <c r="A105" s="65">
        <v>99</v>
      </c>
      <c r="B105" s="65" t="s">
        <v>307</v>
      </c>
      <c r="C105" s="69" t="s">
        <v>308</v>
      </c>
      <c r="D105" s="65">
        <v>217</v>
      </c>
      <c r="E105" s="65">
        <v>-42</v>
      </c>
      <c r="F105" s="65">
        <v>31</v>
      </c>
      <c r="G105" s="65">
        <v>36</v>
      </c>
      <c r="H105" s="65">
        <v>28</v>
      </c>
      <c r="I105" s="65">
        <v>35</v>
      </c>
      <c r="J105" s="65">
        <v>26</v>
      </c>
      <c r="K105" s="65">
        <v>34</v>
      </c>
      <c r="L105" s="65">
        <v>27</v>
      </c>
      <c r="M105" s="65">
        <v>-38</v>
      </c>
    </row>
    <row r="106" spans="1:13" ht="12.75">
      <c r="A106" s="66">
        <v>100</v>
      </c>
      <c r="B106" s="66" t="s">
        <v>309</v>
      </c>
      <c r="C106" s="70" t="s">
        <v>310</v>
      </c>
      <c r="D106" s="66">
        <v>219</v>
      </c>
      <c r="E106" s="66">
        <v>22</v>
      </c>
      <c r="F106" s="66">
        <v>32</v>
      </c>
      <c r="G106" s="66">
        <v>38</v>
      </c>
      <c r="H106" s="66">
        <v>32</v>
      </c>
      <c r="I106" s="66">
        <v>33</v>
      </c>
      <c r="J106" s="66">
        <v>-40</v>
      </c>
      <c r="K106" s="66">
        <v>26</v>
      </c>
      <c r="L106" s="66">
        <v>-41</v>
      </c>
      <c r="M106" s="66">
        <v>36</v>
      </c>
    </row>
    <row r="107" spans="1:13" ht="12.75">
      <c r="A107" s="75">
        <v>101</v>
      </c>
      <c r="B107" s="75" t="s">
        <v>311</v>
      </c>
      <c r="C107" s="76" t="s">
        <v>312</v>
      </c>
      <c r="D107" s="75">
        <v>222</v>
      </c>
      <c r="E107" s="75">
        <v>34</v>
      </c>
      <c r="F107" s="75">
        <v>-45</v>
      </c>
      <c r="G107" s="75">
        <v>33</v>
      </c>
      <c r="H107" s="75">
        <v>24</v>
      </c>
      <c r="I107" s="75">
        <v>40</v>
      </c>
      <c r="J107" s="75">
        <v>19</v>
      </c>
      <c r="K107" s="75">
        <v>-57</v>
      </c>
      <c r="L107" s="75">
        <v>32</v>
      </c>
      <c r="M107" s="75">
        <v>40</v>
      </c>
    </row>
    <row r="108" spans="1:13" ht="12.75">
      <c r="A108" s="75">
        <v>102</v>
      </c>
      <c r="B108" s="75" t="s">
        <v>313</v>
      </c>
      <c r="C108" s="76" t="s">
        <v>314</v>
      </c>
      <c r="D108" s="75">
        <v>230</v>
      </c>
      <c r="E108" s="75">
        <v>40</v>
      </c>
      <c r="F108" s="75">
        <v>23</v>
      </c>
      <c r="G108" s="75">
        <v>32</v>
      </c>
      <c r="H108" s="75">
        <v>38</v>
      </c>
      <c r="I108" s="75">
        <v>-43</v>
      </c>
      <c r="J108" s="75">
        <v>38</v>
      </c>
      <c r="K108" s="75">
        <v>29</v>
      </c>
      <c r="L108" s="75">
        <v>-44</v>
      </c>
      <c r="M108" s="75">
        <v>30</v>
      </c>
    </row>
    <row r="109" spans="1:13" ht="12.75">
      <c r="A109" s="65">
        <v>103</v>
      </c>
      <c r="B109" s="65" t="s">
        <v>315</v>
      </c>
      <c r="C109" s="69" t="s">
        <v>316</v>
      </c>
      <c r="D109" s="65">
        <v>232</v>
      </c>
      <c r="E109" s="65">
        <v>28</v>
      </c>
      <c r="F109" s="65">
        <v>47</v>
      </c>
      <c r="G109" s="65">
        <v>37</v>
      </c>
      <c r="H109" s="65">
        <v>30</v>
      </c>
      <c r="I109" s="65">
        <v>20</v>
      </c>
      <c r="J109" s="65">
        <v>23</v>
      </c>
      <c r="K109" s="65">
        <v>47</v>
      </c>
      <c r="L109" s="65" t="s">
        <v>224</v>
      </c>
      <c r="M109" s="65" t="s">
        <v>224</v>
      </c>
    </row>
    <row r="110" spans="1:13" ht="12.75">
      <c r="A110" s="66">
        <v>104</v>
      </c>
      <c r="B110" s="66" t="s">
        <v>317</v>
      </c>
      <c r="C110" s="70" t="s">
        <v>318</v>
      </c>
      <c r="D110" s="66">
        <v>232</v>
      </c>
      <c r="E110" s="66">
        <v>40</v>
      </c>
      <c r="F110" s="66">
        <v>39</v>
      </c>
      <c r="G110" s="66">
        <v>38</v>
      </c>
      <c r="H110" s="66">
        <v>35</v>
      </c>
      <c r="I110" s="66">
        <v>29</v>
      </c>
      <c r="J110" s="66">
        <v>26</v>
      </c>
      <c r="K110" s="66">
        <v>-46</v>
      </c>
      <c r="L110" s="66">
        <v>25</v>
      </c>
      <c r="M110" s="66">
        <v>-43</v>
      </c>
    </row>
    <row r="111" spans="1:13" ht="12.75">
      <c r="A111" s="65">
        <v>105</v>
      </c>
      <c r="B111" s="65" t="s">
        <v>319</v>
      </c>
      <c r="C111" s="69" t="s">
        <v>320</v>
      </c>
      <c r="D111" s="65">
        <v>233</v>
      </c>
      <c r="E111" s="65">
        <v>39</v>
      </c>
      <c r="F111" s="65">
        <v>-51</v>
      </c>
      <c r="G111" s="65">
        <v>42</v>
      </c>
      <c r="H111" s="65">
        <v>23</v>
      </c>
      <c r="I111" s="65">
        <v>35</v>
      </c>
      <c r="J111" s="65">
        <v>32</v>
      </c>
      <c r="K111" s="65">
        <v>-56</v>
      </c>
      <c r="L111" s="65">
        <v>33</v>
      </c>
      <c r="M111" s="65">
        <v>29</v>
      </c>
    </row>
    <row r="112" spans="1:13" ht="12.75">
      <c r="A112" s="66">
        <v>106</v>
      </c>
      <c r="B112" s="66" t="s">
        <v>321</v>
      </c>
      <c r="C112" s="70" t="s">
        <v>322</v>
      </c>
      <c r="D112" s="66">
        <v>234</v>
      </c>
      <c r="E112" s="66">
        <v>32</v>
      </c>
      <c r="F112" s="66">
        <v>35</v>
      </c>
      <c r="G112" s="66">
        <v>-48</v>
      </c>
      <c r="H112" s="66">
        <v>22</v>
      </c>
      <c r="I112" s="66">
        <v>-48</v>
      </c>
      <c r="J112" s="66">
        <v>46</v>
      </c>
      <c r="K112" s="66">
        <v>32</v>
      </c>
      <c r="L112" s="66">
        <v>36</v>
      </c>
      <c r="M112" s="66">
        <v>31</v>
      </c>
    </row>
    <row r="113" spans="1:13" ht="12.75">
      <c r="A113" s="65">
        <v>107</v>
      </c>
      <c r="B113" s="65" t="s">
        <v>323</v>
      </c>
      <c r="C113" s="69" t="s">
        <v>324</v>
      </c>
      <c r="D113" s="65">
        <v>236</v>
      </c>
      <c r="E113" s="65">
        <v>28</v>
      </c>
      <c r="F113" s="65">
        <v>29</v>
      </c>
      <c r="G113" s="65">
        <v>31</v>
      </c>
      <c r="H113" s="65">
        <v>-45</v>
      </c>
      <c r="I113" s="65">
        <v>45</v>
      </c>
      <c r="J113" s="65">
        <v>-47</v>
      </c>
      <c r="K113" s="65">
        <v>36</v>
      </c>
      <c r="L113" s="65">
        <v>45</v>
      </c>
      <c r="M113" s="65">
        <v>22</v>
      </c>
    </row>
    <row r="114" spans="1:13" ht="12.75">
      <c r="A114" s="66">
        <v>108</v>
      </c>
      <c r="B114" s="66" t="s">
        <v>325</v>
      </c>
      <c r="C114" s="70" t="s">
        <v>326</v>
      </c>
      <c r="D114" s="66">
        <v>236</v>
      </c>
      <c r="E114" s="66">
        <v>-43</v>
      </c>
      <c r="F114" s="66">
        <v>37</v>
      </c>
      <c r="G114" s="66">
        <v>-45</v>
      </c>
      <c r="H114" s="66">
        <v>33</v>
      </c>
      <c r="I114" s="66">
        <v>33</v>
      </c>
      <c r="J114" s="66">
        <v>33</v>
      </c>
      <c r="K114" s="66">
        <v>31</v>
      </c>
      <c r="L114" s="66">
        <v>43</v>
      </c>
      <c r="M114" s="66">
        <v>26</v>
      </c>
    </row>
    <row r="115" spans="1:13" ht="12.75">
      <c r="A115" s="65">
        <v>109</v>
      </c>
      <c r="B115" s="65" t="s">
        <v>327</v>
      </c>
      <c r="C115" s="69" t="s">
        <v>328</v>
      </c>
      <c r="D115" s="65">
        <v>237</v>
      </c>
      <c r="E115" s="65">
        <v>39</v>
      </c>
      <c r="F115" s="65">
        <v>38</v>
      </c>
      <c r="G115" s="65">
        <v>-44</v>
      </c>
      <c r="H115" s="65">
        <v>35</v>
      </c>
      <c r="I115" s="65">
        <v>25</v>
      </c>
      <c r="J115" s="65">
        <v>35</v>
      </c>
      <c r="K115" s="65">
        <v>-53</v>
      </c>
      <c r="L115" s="65">
        <v>37</v>
      </c>
      <c r="M115" s="65">
        <v>28</v>
      </c>
    </row>
    <row r="116" spans="1:13" ht="12.75">
      <c r="A116" s="66">
        <v>110</v>
      </c>
      <c r="B116" s="66" t="s">
        <v>329</v>
      </c>
      <c r="C116" s="70" t="s">
        <v>330</v>
      </c>
      <c r="D116" s="66">
        <v>238</v>
      </c>
      <c r="E116" s="66">
        <v>29</v>
      </c>
      <c r="F116" s="66">
        <v>-49</v>
      </c>
      <c r="G116" s="66">
        <v>31</v>
      </c>
      <c r="H116" s="66">
        <v>39</v>
      </c>
      <c r="I116" s="66">
        <v>-42</v>
      </c>
      <c r="J116" s="66">
        <v>38</v>
      </c>
      <c r="K116" s="66">
        <v>28</v>
      </c>
      <c r="L116" s="66">
        <v>36</v>
      </c>
      <c r="M116" s="66">
        <v>37</v>
      </c>
    </row>
    <row r="117" spans="1:13" ht="12.75">
      <c r="A117" s="65">
        <v>111</v>
      </c>
      <c r="B117" s="65" t="s">
        <v>331</v>
      </c>
      <c r="C117" s="69" t="s">
        <v>332</v>
      </c>
      <c r="D117" s="65">
        <v>239</v>
      </c>
      <c r="E117" s="65">
        <v>36</v>
      </c>
      <c r="F117" s="65">
        <v>27</v>
      </c>
      <c r="G117" s="65">
        <v>-54</v>
      </c>
      <c r="H117" s="65">
        <v>37</v>
      </c>
      <c r="I117" s="65">
        <v>32</v>
      </c>
      <c r="J117" s="65">
        <v>39</v>
      </c>
      <c r="K117" s="65">
        <v>-40</v>
      </c>
      <c r="L117" s="65">
        <v>40</v>
      </c>
      <c r="M117" s="65">
        <v>28</v>
      </c>
    </row>
    <row r="118" spans="1:13" ht="12.75">
      <c r="A118" s="75">
        <v>112</v>
      </c>
      <c r="B118" s="75" t="s">
        <v>333</v>
      </c>
      <c r="C118" s="76" t="s">
        <v>334</v>
      </c>
      <c r="D118" s="75">
        <v>243</v>
      </c>
      <c r="E118" s="75" t="s">
        <v>224</v>
      </c>
      <c r="F118" s="75">
        <v>48</v>
      </c>
      <c r="G118" s="75">
        <v>49</v>
      </c>
      <c r="H118" s="75">
        <v>20</v>
      </c>
      <c r="I118" s="75">
        <v>22</v>
      </c>
      <c r="J118" s="75">
        <v>42</v>
      </c>
      <c r="K118" s="75">
        <v>28</v>
      </c>
      <c r="L118" s="75">
        <v>34</v>
      </c>
      <c r="M118" s="75" t="s">
        <v>110</v>
      </c>
    </row>
    <row r="119" spans="1:13" ht="12.75">
      <c r="A119" s="65">
        <v>113</v>
      </c>
      <c r="B119" s="65" t="s">
        <v>335</v>
      </c>
      <c r="C119" s="69" t="s">
        <v>336</v>
      </c>
      <c r="D119" s="65">
        <v>244</v>
      </c>
      <c r="E119" s="65">
        <v>-59</v>
      </c>
      <c r="F119" s="65">
        <v>40</v>
      </c>
      <c r="G119" s="65">
        <v>39</v>
      </c>
      <c r="H119" s="65">
        <v>21</v>
      </c>
      <c r="I119" s="65">
        <v>48</v>
      </c>
      <c r="J119" s="65">
        <v>29</v>
      </c>
      <c r="K119" s="65">
        <v>32</v>
      </c>
      <c r="L119" s="65">
        <v>35</v>
      </c>
      <c r="M119" s="65">
        <v>-52</v>
      </c>
    </row>
    <row r="120" spans="1:13" ht="12.75">
      <c r="A120" s="66">
        <v>114</v>
      </c>
      <c r="B120" s="66" t="s">
        <v>337</v>
      </c>
      <c r="C120" s="70" t="s">
        <v>338</v>
      </c>
      <c r="D120" s="66">
        <v>248</v>
      </c>
      <c r="E120" s="66">
        <v>20</v>
      </c>
      <c r="F120" s="66">
        <v>50</v>
      </c>
      <c r="G120" s="66">
        <v>45</v>
      </c>
      <c r="H120" s="66">
        <v>36</v>
      </c>
      <c r="I120" s="66">
        <v>28</v>
      </c>
      <c r="J120" s="66">
        <v>35</v>
      </c>
      <c r="K120" s="66">
        <v>34</v>
      </c>
      <c r="L120" s="66">
        <v>-57</v>
      </c>
      <c r="M120" s="66" t="s">
        <v>224</v>
      </c>
    </row>
    <row r="121" spans="1:13" ht="12.75">
      <c r="A121" s="65">
        <v>115</v>
      </c>
      <c r="B121" s="65" t="s">
        <v>339</v>
      </c>
      <c r="C121" s="69" t="s">
        <v>340</v>
      </c>
      <c r="D121" s="65">
        <v>249</v>
      </c>
      <c r="E121" s="65">
        <v>22</v>
      </c>
      <c r="F121" s="65">
        <v>-56</v>
      </c>
      <c r="G121" s="65">
        <v>40</v>
      </c>
      <c r="H121" s="65">
        <v>34</v>
      </c>
      <c r="I121" s="65">
        <v>-49</v>
      </c>
      <c r="J121" s="65">
        <v>37</v>
      </c>
      <c r="K121" s="65">
        <v>40</v>
      </c>
      <c r="L121" s="65">
        <v>32</v>
      </c>
      <c r="M121" s="65">
        <v>44</v>
      </c>
    </row>
    <row r="122" spans="1:13" ht="12.75">
      <c r="A122" s="75">
        <v>116</v>
      </c>
      <c r="B122" s="75" t="s">
        <v>341</v>
      </c>
      <c r="C122" s="76" t="s">
        <v>342</v>
      </c>
      <c r="D122" s="75">
        <v>249</v>
      </c>
      <c r="E122" s="75">
        <v>26</v>
      </c>
      <c r="F122" s="75">
        <v>-56</v>
      </c>
      <c r="G122" s="75">
        <v>34</v>
      </c>
      <c r="H122" s="75">
        <v>39</v>
      </c>
      <c r="I122" s="75">
        <v>40</v>
      </c>
      <c r="J122" s="75">
        <v>37</v>
      </c>
      <c r="K122" s="75">
        <v>-42</v>
      </c>
      <c r="L122" s="75">
        <v>35</v>
      </c>
      <c r="M122" s="75">
        <v>38</v>
      </c>
    </row>
    <row r="123" spans="1:13" ht="12.75">
      <c r="A123" s="65">
        <v>117</v>
      </c>
      <c r="B123" s="65" t="s">
        <v>343</v>
      </c>
      <c r="C123" s="69" t="s">
        <v>344</v>
      </c>
      <c r="D123" s="65">
        <v>251</v>
      </c>
      <c r="E123" s="65">
        <v>53</v>
      </c>
      <c r="F123" s="65">
        <v>20</v>
      </c>
      <c r="G123" s="65">
        <v>-56</v>
      </c>
      <c r="H123" s="65">
        <v>42</v>
      </c>
      <c r="I123" s="65">
        <v>30</v>
      </c>
      <c r="J123" s="65">
        <v>33</v>
      </c>
      <c r="K123" s="65">
        <v>47</v>
      </c>
      <c r="L123" s="65">
        <v>-54</v>
      </c>
      <c r="M123" s="65">
        <v>26</v>
      </c>
    </row>
    <row r="124" spans="1:13" ht="12.75">
      <c r="A124" s="66">
        <v>118</v>
      </c>
      <c r="B124" s="66" t="s">
        <v>345</v>
      </c>
      <c r="C124" s="70" t="s">
        <v>346</v>
      </c>
      <c r="D124" s="66">
        <v>252</v>
      </c>
      <c r="E124" s="66">
        <v>32</v>
      </c>
      <c r="F124" s="66">
        <v>37</v>
      </c>
      <c r="G124" s="66">
        <v>25</v>
      </c>
      <c r="H124" s="66">
        <v>38</v>
      </c>
      <c r="I124" s="66">
        <v>-50</v>
      </c>
      <c r="J124" s="66">
        <v>41</v>
      </c>
      <c r="K124" s="66">
        <v>35</v>
      </c>
      <c r="L124" s="66">
        <v>44</v>
      </c>
      <c r="M124" s="66">
        <v>-54</v>
      </c>
    </row>
    <row r="125" spans="1:13" ht="12.75">
      <c r="A125" s="65">
        <v>119</v>
      </c>
      <c r="B125" s="65" t="s">
        <v>347</v>
      </c>
      <c r="C125" s="69" t="s">
        <v>348</v>
      </c>
      <c r="D125" s="65">
        <v>255</v>
      </c>
      <c r="E125" s="65">
        <v>38</v>
      </c>
      <c r="F125" s="65">
        <v>-54</v>
      </c>
      <c r="G125" s="65">
        <v>-56</v>
      </c>
      <c r="H125" s="65">
        <v>41</v>
      </c>
      <c r="I125" s="65">
        <v>41</v>
      </c>
      <c r="J125" s="65">
        <v>27</v>
      </c>
      <c r="K125" s="65">
        <v>25</v>
      </c>
      <c r="L125" s="65">
        <v>38</v>
      </c>
      <c r="M125" s="65">
        <v>45</v>
      </c>
    </row>
    <row r="126" spans="1:13" ht="12.75">
      <c r="A126" s="66">
        <v>120</v>
      </c>
      <c r="B126" s="66" t="s">
        <v>349</v>
      </c>
      <c r="C126" s="70" t="s">
        <v>350</v>
      </c>
      <c r="D126" s="66">
        <v>258</v>
      </c>
      <c r="E126" s="66">
        <v>27</v>
      </c>
      <c r="F126" s="66">
        <v>-49</v>
      </c>
      <c r="G126" s="66">
        <v>40</v>
      </c>
      <c r="H126" s="66">
        <v>26</v>
      </c>
      <c r="I126" s="66">
        <v>-58</v>
      </c>
      <c r="J126" s="66">
        <v>37</v>
      </c>
      <c r="K126" s="66">
        <v>48</v>
      </c>
      <c r="L126" s="66">
        <v>45</v>
      </c>
      <c r="M126" s="66">
        <v>35</v>
      </c>
    </row>
    <row r="127" spans="1:13" ht="12.75">
      <c r="A127" s="65">
        <v>121</v>
      </c>
      <c r="B127" s="65" t="s">
        <v>351</v>
      </c>
      <c r="C127" s="69" t="s">
        <v>352</v>
      </c>
      <c r="D127" s="65">
        <v>259</v>
      </c>
      <c r="E127" s="65">
        <v>37</v>
      </c>
      <c r="F127" s="65">
        <v>43</v>
      </c>
      <c r="G127" s="65">
        <v>39</v>
      </c>
      <c r="H127" s="65">
        <v>34</v>
      </c>
      <c r="I127" s="65">
        <v>25</v>
      </c>
      <c r="J127" s="65">
        <v>-47</v>
      </c>
      <c r="K127" s="65">
        <v>-49</v>
      </c>
      <c r="L127" s="65">
        <v>34</v>
      </c>
      <c r="M127" s="65">
        <v>47</v>
      </c>
    </row>
    <row r="128" spans="1:13" ht="12.75">
      <c r="A128" s="66">
        <v>122</v>
      </c>
      <c r="B128" s="66" t="s">
        <v>353</v>
      </c>
      <c r="C128" s="70" t="s">
        <v>354</v>
      </c>
      <c r="D128" s="66">
        <v>260</v>
      </c>
      <c r="E128" s="66">
        <v>41</v>
      </c>
      <c r="F128" s="66">
        <v>33</v>
      </c>
      <c r="G128" s="66">
        <v>32</v>
      </c>
      <c r="H128" s="66">
        <v>-51</v>
      </c>
      <c r="I128" s="66">
        <v>-42</v>
      </c>
      <c r="J128" s="66">
        <v>40</v>
      </c>
      <c r="K128" s="66">
        <v>37</v>
      </c>
      <c r="L128" s="66">
        <v>38</v>
      </c>
      <c r="M128" s="66">
        <v>39</v>
      </c>
    </row>
    <row r="129" spans="1:13" ht="12.75">
      <c r="A129" s="65">
        <v>123</v>
      </c>
      <c r="B129" s="65" t="s">
        <v>355</v>
      </c>
      <c r="C129" s="69" t="s">
        <v>356</v>
      </c>
      <c r="D129" s="65">
        <v>261</v>
      </c>
      <c r="E129" s="65">
        <v>-50</v>
      </c>
      <c r="F129" s="65">
        <v>26</v>
      </c>
      <c r="G129" s="65">
        <v>32</v>
      </c>
      <c r="H129" s="65">
        <v>46</v>
      </c>
      <c r="I129" s="65">
        <v>45</v>
      </c>
      <c r="J129" s="65">
        <v>44</v>
      </c>
      <c r="K129" s="65">
        <v>29</v>
      </c>
      <c r="L129" s="65">
        <v>39</v>
      </c>
      <c r="M129" s="65">
        <v>-47</v>
      </c>
    </row>
    <row r="130" spans="1:13" ht="12.75">
      <c r="A130" s="66">
        <v>124</v>
      </c>
      <c r="B130" s="66" t="s">
        <v>357</v>
      </c>
      <c r="C130" s="70" t="s">
        <v>358</v>
      </c>
      <c r="D130" s="66">
        <v>263</v>
      </c>
      <c r="E130" s="66">
        <v>40</v>
      </c>
      <c r="F130" s="66">
        <v>-55</v>
      </c>
      <c r="G130" s="66">
        <v>44</v>
      </c>
      <c r="H130" s="66">
        <v>32</v>
      </c>
      <c r="I130" s="66">
        <v>38</v>
      </c>
      <c r="J130" s="66">
        <v>20</v>
      </c>
      <c r="K130" s="66">
        <v>52</v>
      </c>
      <c r="L130" s="66">
        <v>-57</v>
      </c>
      <c r="M130" s="66">
        <v>37</v>
      </c>
    </row>
    <row r="131" spans="1:13" ht="12.75">
      <c r="A131" s="65">
        <v>125</v>
      </c>
      <c r="B131" s="65" t="s">
        <v>359</v>
      </c>
      <c r="C131" s="69" t="s">
        <v>360</v>
      </c>
      <c r="D131" s="65">
        <v>264</v>
      </c>
      <c r="E131" s="65">
        <v>29</v>
      </c>
      <c r="F131" s="65">
        <v>34</v>
      </c>
      <c r="G131" s="65">
        <v>-47</v>
      </c>
      <c r="H131" s="65">
        <v>-47</v>
      </c>
      <c r="I131" s="65">
        <v>39</v>
      </c>
      <c r="J131" s="65">
        <v>45</v>
      </c>
      <c r="K131" s="65">
        <v>43</v>
      </c>
      <c r="L131" s="65">
        <v>39</v>
      </c>
      <c r="M131" s="65">
        <v>35</v>
      </c>
    </row>
    <row r="132" spans="1:13" ht="12.75">
      <c r="A132" s="75">
        <v>126</v>
      </c>
      <c r="B132" s="75" t="s">
        <v>361</v>
      </c>
      <c r="C132" s="76" t="s">
        <v>362</v>
      </c>
      <c r="D132" s="75">
        <v>265</v>
      </c>
      <c r="E132" s="75">
        <v>-57</v>
      </c>
      <c r="F132" s="75">
        <v>41</v>
      </c>
      <c r="G132" s="75">
        <v>42</v>
      </c>
      <c r="H132" s="75">
        <v>26</v>
      </c>
      <c r="I132" s="75">
        <v>39</v>
      </c>
      <c r="J132" s="75">
        <v>44</v>
      </c>
      <c r="K132" s="75">
        <v>-45</v>
      </c>
      <c r="L132" s="75">
        <v>34</v>
      </c>
      <c r="M132" s="75">
        <v>39</v>
      </c>
    </row>
    <row r="133" spans="1:13" ht="12.75">
      <c r="A133" s="65">
        <v>127</v>
      </c>
      <c r="B133" s="65" t="s">
        <v>363</v>
      </c>
      <c r="C133" s="69" t="s">
        <v>364</v>
      </c>
      <c r="D133" s="65">
        <v>268</v>
      </c>
      <c r="E133" s="65">
        <v>-53</v>
      </c>
      <c r="F133" s="65">
        <v>45</v>
      </c>
      <c r="G133" s="65">
        <v>19</v>
      </c>
      <c r="H133" s="65">
        <v>38</v>
      </c>
      <c r="I133" s="65">
        <v>45</v>
      </c>
      <c r="J133" s="65">
        <v>31</v>
      </c>
      <c r="K133" s="65">
        <v>48</v>
      </c>
      <c r="L133" s="65">
        <v>42</v>
      </c>
      <c r="M133" s="65" t="s">
        <v>224</v>
      </c>
    </row>
    <row r="134" spans="1:13" ht="12.75">
      <c r="A134" s="66">
        <v>128</v>
      </c>
      <c r="B134" s="66" t="s">
        <v>365</v>
      </c>
      <c r="C134" s="70" t="s">
        <v>366</v>
      </c>
      <c r="D134" s="66">
        <v>268</v>
      </c>
      <c r="E134" s="66">
        <v>24</v>
      </c>
      <c r="F134" s="66">
        <v>26</v>
      </c>
      <c r="G134" s="66">
        <v>34</v>
      </c>
      <c r="H134" s="66" t="s">
        <v>224</v>
      </c>
      <c r="I134" s="66" t="s">
        <v>224</v>
      </c>
      <c r="J134" s="66" t="s">
        <v>367</v>
      </c>
      <c r="K134" s="66">
        <v>30</v>
      </c>
      <c r="L134" s="66">
        <v>37</v>
      </c>
      <c r="M134" s="66">
        <v>43</v>
      </c>
    </row>
    <row r="135" spans="1:13" ht="12.75">
      <c r="A135" s="65">
        <v>129</v>
      </c>
      <c r="B135" s="65" t="s">
        <v>368</v>
      </c>
      <c r="C135" s="69" t="s">
        <v>369</v>
      </c>
      <c r="D135" s="65">
        <v>268</v>
      </c>
      <c r="E135" s="65">
        <v>31</v>
      </c>
      <c r="F135" s="65">
        <v>38</v>
      </c>
      <c r="G135" s="65">
        <v>36</v>
      </c>
      <c r="H135" s="65">
        <v>-64</v>
      </c>
      <c r="I135" s="65">
        <v>-50</v>
      </c>
      <c r="J135" s="65">
        <v>39</v>
      </c>
      <c r="K135" s="65">
        <v>45</v>
      </c>
      <c r="L135" s="65">
        <v>43</v>
      </c>
      <c r="M135" s="65">
        <v>36</v>
      </c>
    </row>
    <row r="136" spans="1:13" ht="12.75">
      <c r="A136" s="66">
        <v>130</v>
      </c>
      <c r="B136" s="66" t="s">
        <v>370</v>
      </c>
      <c r="C136" s="70" t="s">
        <v>371</v>
      </c>
      <c r="D136" s="66">
        <v>274</v>
      </c>
      <c r="E136" s="66">
        <v>33</v>
      </c>
      <c r="F136" s="66">
        <v>42</v>
      </c>
      <c r="G136" s="66">
        <v>38</v>
      </c>
      <c r="H136" s="66">
        <v>-52</v>
      </c>
      <c r="I136" s="66">
        <v>-49</v>
      </c>
      <c r="J136" s="66">
        <v>41</v>
      </c>
      <c r="K136" s="66">
        <v>46</v>
      </c>
      <c r="L136" s="66">
        <v>40</v>
      </c>
      <c r="M136" s="66">
        <v>34</v>
      </c>
    </row>
    <row r="137" spans="1:13" ht="12.75">
      <c r="A137" s="65">
        <v>131</v>
      </c>
      <c r="B137" s="65" t="s">
        <v>372</v>
      </c>
      <c r="C137" s="69" t="s">
        <v>373</v>
      </c>
      <c r="D137" s="65">
        <v>275</v>
      </c>
      <c r="E137" s="65">
        <v>34</v>
      </c>
      <c r="F137" s="65">
        <v>-56</v>
      </c>
      <c r="G137" s="65">
        <v>48</v>
      </c>
      <c r="H137" s="65">
        <v>31</v>
      </c>
      <c r="I137" s="65">
        <v>-57</v>
      </c>
      <c r="J137" s="65">
        <v>40</v>
      </c>
      <c r="K137" s="65">
        <v>44</v>
      </c>
      <c r="L137" s="65">
        <v>36</v>
      </c>
      <c r="M137" s="65">
        <v>42</v>
      </c>
    </row>
    <row r="138" spans="1:13" ht="12.75">
      <c r="A138" s="66">
        <v>132</v>
      </c>
      <c r="B138" s="66" t="s">
        <v>374</v>
      </c>
      <c r="C138" s="70" t="s">
        <v>375</v>
      </c>
      <c r="D138" s="66">
        <v>276</v>
      </c>
      <c r="E138" s="66">
        <v>42</v>
      </c>
      <c r="F138" s="66">
        <v>43</v>
      </c>
      <c r="G138" s="66">
        <v>41</v>
      </c>
      <c r="H138" s="66">
        <v>29</v>
      </c>
      <c r="I138" s="66">
        <v>37</v>
      </c>
      <c r="J138" s="66">
        <v>43</v>
      </c>
      <c r="K138" s="66">
        <v>-51</v>
      </c>
      <c r="L138" s="66">
        <v>-59</v>
      </c>
      <c r="M138" s="66">
        <v>41</v>
      </c>
    </row>
    <row r="139" spans="1:13" ht="12.75">
      <c r="A139" s="65">
        <v>133</v>
      </c>
      <c r="B139" s="65" t="s">
        <v>376</v>
      </c>
      <c r="C139" s="69" t="s">
        <v>377</v>
      </c>
      <c r="D139" s="65">
        <v>278</v>
      </c>
      <c r="E139" s="65">
        <v>26</v>
      </c>
      <c r="F139" s="65">
        <v>53</v>
      </c>
      <c r="G139" s="65">
        <v>13</v>
      </c>
      <c r="H139" s="65">
        <v>40</v>
      </c>
      <c r="I139" s="65">
        <v>44</v>
      </c>
      <c r="J139" s="65">
        <v>-66</v>
      </c>
      <c r="K139" s="65">
        <v>45</v>
      </c>
      <c r="L139" s="65">
        <v>57</v>
      </c>
      <c r="M139" s="65" t="s">
        <v>224</v>
      </c>
    </row>
    <row r="140" spans="1:13" ht="12.75">
      <c r="A140" s="66">
        <v>134</v>
      </c>
      <c r="B140" s="66" t="s">
        <v>378</v>
      </c>
      <c r="C140" s="70" t="s">
        <v>379</v>
      </c>
      <c r="D140" s="66">
        <v>279</v>
      </c>
      <c r="E140" s="66">
        <v>-62</v>
      </c>
      <c r="F140" s="66">
        <v>46</v>
      </c>
      <c r="G140" s="66">
        <v>41</v>
      </c>
      <c r="H140" s="66">
        <v>48</v>
      </c>
      <c r="I140" s="66">
        <v>18</v>
      </c>
      <c r="J140" s="66">
        <v>51</v>
      </c>
      <c r="K140" s="66">
        <v>-60</v>
      </c>
      <c r="L140" s="66">
        <v>51</v>
      </c>
      <c r="M140" s="66">
        <v>24</v>
      </c>
    </row>
    <row r="141" spans="1:13" ht="12.75">
      <c r="A141" s="65">
        <v>135</v>
      </c>
      <c r="B141" s="65" t="s">
        <v>380</v>
      </c>
      <c r="C141" s="69" t="s">
        <v>381</v>
      </c>
      <c r="D141" s="65">
        <v>282</v>
      </c>
      <c r="E141" s="65">
        <v>35</v>
      </c>
      <c r="F141" s="65">
        <v>11</v>
      </c>
      <c r="G141" s="65">
        <v>35</v>
      </c>
      <c r="H141" s="65">
        <v>59</v>
      </c>
      <c r="I141" s="65">
        <v>53</v>
      </c>
      <c r="J141" s="65">
        <v>34</v>
      </c>
      <c r="K141" s="65">
        <v>55</v>
      </c>
      <c r="L141" s="65">
        <v>-61</v>
      </c>
      <c r="M141" s="65">
        <v>-63</v>
      </c>
    </row>
    <row r="142" spans="1:13" ht="12.75">
      <c r="A142" s="66">
        <v>136</v>
      </c>
      <c r="B142" s="66" t="s">
        <v>382</v>
      </c>
      <c r="C142" s="70" t="s">
        <v>383</v>
      </c>
      <c r="D142" s="66">
        <v>282</v>
      </c>
      <c r="E142" s="66">
        <v>44</v>
      </c>
      <c r="F142" s="66">
        <v>-49</v>
      </c>
      <c r="G142" s="66">
        <v>40</v>
      </c>
      <c r="H142" s="66">
        <v>44</v>
      </c>
      <c r="I142" s="66">
        <v>46</v>
      </c>
      <c r="J142" s="66">
        <v>39</v>
      </c>
      <c r="K142" s="66">
        <v>-54</v>
      </c>
      <c r="L142" s="66">
        <v>33</v>
      </c>
      <c r="M142" s="66">
        <v>36</v>
      </c>
    </row>
    <row r="143" spans="1:13" ht="12.75">
      <c r="A143" s="65">
        <v>137</v>
      </c>
      <c r="B143" s="65" t="s">
        <v>384</v>
      </c>
      <c r="C143" s="69" t="s">
        <v>385</v>
      </c>
      <c r="D143" s="65">
        <v>283</v>
      </c>
      <c r="E143" s="65">
        <v>37</v>
      </c>
      <c r="F143" s="65">
        <v>-57</v>
      </c>
      <c r="G143" s="65">
        <v>-51</v>
      </c>
      <c r="H143" s="65">
        <v>46</v>
      </c>
      <c r="I143" s="65">
        <v>41</v>
      </c>
      <c r="J143" s="65">
        <v>33</v>
      </c>
      <c r="K143" s="65">
        <v>39</v>
      </c>
      <c r="L143" s="65">
        <v>46</v>
      </c>
      <c r="M143" s="65">
        <v>41</v>
      </c>
    </row>
    <row r="144" spans="1:13" ht="12.75">
      <c r="A144" s="66">
        <v>138</v>
      </c>
      <c r="B144" s="66" t="s">
        <v>386</v>
      </c>
      <c r="C144" s="70" t="s">
        <v>387</v>
      </c>
      <c r="D144" s="66">
        <v>284</v>
      </c>
      <c r="E144" s="66">
        <v>-54</v>
      </c>
      <c r="F144" s="66">
        <v>39</v>
      </c>
      <c r="G144" s="66">
        <v>37</v>
      </c>
      <c r="H144" s="66">
        <v>49</v>
      </c>
      <c r="I144" s="66">
        <v>-54</v>
      </c>
      <c r="J144" s="66">
        <v>36</v>
      </c>
      <c r="K144" s="66">
        <v>53</v>
      </c>
      <c r="L144" s="66">
        <v>50</v>
      </c>
      <c r="M144" s="66">
        <v>20</v>
      </c>
    </row>
    <row r="145" spans="1:13" ht="12.75">
      <c r="A145" s="65">
        <v>139</v>
      </c>
      <c r="B145" s="65" t="s">
        <v>388</v>
      </c>
      <c r="C145" s="69" t="s">
        <v>389</v>
      </c>
      <c r="D145" s="65">
        <v>290</v>
      </c>
      <c r="E145" s="65">
        <v>42</v>
      </c>
      <c r="F145" s="65">
        <v>37</v>
      </c>
      <c r="G145" s="65">
        <v>48</v>
      </c>
      <c r="H145" s="65">
        <v>-50</v>
      </c>
      <c r="I145" s="65">
        <v>-51</v>
      </c>
      <c r="J145" s="65">
        <v>43</v>
      </c>
      <c r="K145" s="65">
        <v>27</v>
      </c>
      <c r="L145" s="65">
        <v>46</v>
      </c>
      <c r="M145" s="65">
        <v>47</v>
      </c>
    </row>
    <row r="146" spans="1:13" ht="12.75">
      <c r="A146" s="66">
        <v>140</v>
      </c>
      <c r="B146" s="66" t="s">
        <v>390</v>
      </c>
      <c r="C146" s="70" t="s">
        <v>391</v>
      </c>
      <c r="D146" s="66">
        <v>295</v>
      </c>
      <c r="E146" s="66">
        <v>36</v>
      </c>
      <c r="F146" s="66">
        <v>-54</v>
      </c>
      <c r="G146" s="66">
        <v>52</v>
      </c>
      <c r="H146" s="66">
        <v>53</v>
      </c>
      <c r="I146" s="66">
        <v>40</v>
      </c>
      <c r="J146" s="66">
        <v>-59</v>
      </c>
      <c r="K146" s="66">
        <v>41</v>
      </c>
      <c r="L146" s="66">
        <v>27</v>
      </c>
      <c r="M146" s="66">
        <v>46</v>
      </c>
    </row>
    <row r="147" spans="1:13" ht="12.75">
      <c r="A147" s="75">
        <v>141</v>
      </c>
      <c r="B147" s="75" t="s">
        <v>392</v>
      </c>
      <c r="C147" s="76" t="s">
        <v>393</v>
      </c>
      <c r="D147" s="75">
        <v>295</v>
      </c>
      <c r="E147" s="75">
        <v>36</v>
      </c>
      <c r="F147" s="75">
        <v>-64</v>
      </c>
      <c r="G147" s="75">
        <v>-51</v>
      </c>
      <c r="H147" s="75">
        <v>44</v>
      </c>
      <c r="I147" s="75">
        <v>43</v>
      </c>
      <c r="J147" s="75">
        <v>44</v>
      </c>
      <c r="K147" s="75">
        <v>38</v>
      </c>
      <c r="L147" s="75">
        <v>48</v>
      </c>
      <c r="M147" s="75">
        <v>42</v>
      </c>
    </row>
    <row r="148" spans="1:13" ht="12.75">
      <c r="A148" s="66">
        <v>142</v>
      </c>
      <c r="B148" s="66" t="s">
        <v>394</v>
      </c>
      <c r="C148" s="70" t="s">
        <v>395</v>
      </c>
      <c r="D148" s="66">
        <v>296</v>
      </c>
      <c r="E148" s="66">
        <v>46</v>
      </c>
      <c r="F148" s="66">
        <v>57</v>
      </c>
      <c r="G148" s="66">
        <v>16</v>
      </c>
      <c r="H148" s="66">
        <v>47</v>
      </c>
      <c r="I148" s="66">
        <v>39</v>
      </c>
      <c r="J148" s="66">
        <v>45</v>
      </c>
      <c r="K148" s="66">
        <v>-62</v>
      </c>
      <c r="L148" s="66">
        <v>-58</v>
      </c>
      <c r="M148" s="66">
        <v>46</v>
      </c>
    </row>
    <row r="149" spans="1:13" ht="12.75">
      <c r="A149" s="65">
        <v>143</v>
      </c>
      <c r="B149" s="65" t="s">
        <v>396</v>
      </c>
      <c r="C149" s="69" t="s">
        <v>397</v>
      </c>
      <c r="D149" s="65">
        <v>300</v>
      </c>
      <c r="E149" s="65">
        <v>41</v>
      </c>
      <c r="F149" s="65">
        <v>23</v>
      </c>
      <c r="G149" s="65">
        <v>-50</v>
      </c>
      <c r="H149" s="65">
        <v>43</v>
      </c>
      <c r="I149" s="65">
        <v>47</v>
      </c>
      <c r="J149" s="65">
        <v>-54</v>
      </c>
      <c r="K149" s="65">
        <v>47</v>
      </c>
      <c r="L149" s="65">
        <v>50</v>
      </c>
      <c r="M149" s="65">
        <v>49</v>
      </c>
    </row>
    <row r="150" spans="1:13" ht="12.75">
      <c r="A150" s="66">
        <v>144</v>
      </c>
      <c r="B150" s="66" t="s">
        <v>398</v>
      </c>
      <c r="C150" s="70" t="s">
        <v>399</v>
      </c>
      <c r="D150" s="66">
        <v>306</v>
      </c>
      <c r="E150" s="66">
        <v>54</v>
      </c>
      <c r="F150" s="66">
        <v>53</v>
      </c>
      <c r="G150" s="66">
        <v>-64</v>
      </c>
      <c r="H150" s="66">
        <v>-55</v>
      </c>
      <c r="I150" s="66">
        <v>36</v>
      </c>
      <c r="J150" s="66">
        <v>42</v>
      </c>
      <c r="K150" s="66">
        <v>36</v>
      </c>
      <c r="L150" s="66">
        <v>39</v>
      </c>
      <c r="M150" s="66">
        <v>46</v>
      </c>
    </row>
    <row r="151" spans="1:13" ht="12.75">
      <c r="A151" s="75">
        <v>145</v>
      </c>
      <c r="B151" s="75" t="s">
        <v>400</v>
      </c>
      <c r="C151" s="76" t="s">
        <v>401</v>
      </c>
      <c r="D151" s="75">
        <v>310</v>
      </c>
      <c r="E151" s="75" t="s">
        <v>224</v>
      </c>
      <c r="F151" s="75">
        <v>42</v>
      </c>
      <c r="G151" s="75">
        <v>46</v>
      </c>
      <c r="H151" s="75">
        <v>40</v>
      </c>
      <c r="I151" s="75">
        <v>47</v>
      </c>
      <c r="J151" s="75">
        <v>31</v>
      </c>
      <c r="K151" s="75">
        <v>54</v>
      </c>
      <c r="L151" s="75">
        <v>-59</v>
      </c>
      <c r="M151" s="75">
        <v>50</v>
      </c>
    </row>
    <row r="152" spans="1:13" ht="12.75">
      <c r="A152" s="66">
        <v>146</v>
      </c>
      <c r="B152" s="66" t="s">
        <v>402</v>
      </c>
      <c r="C152" s="70" t="s">
        <v>403</v>
      </c>
      <c r="D152" s="66">
        <v>311</v>
      </c>
      <c r="E152" s="66">
        <v>-60</v>
      </c>
      <c r="F152" s="66">
        <v>-60</v>
      </c>
      <c r="G152" s="66">
        <v>44</v>
      </c>
      <c r="H152" s="66">
        <v>45</v>
      </c>
      <c r="I152" s="66">
        <v>51</v>
      </c>
      <c r="J152" s="66">
        <v>48</v>
      </c>
      <c r="K152" s="66">
        <v>33</v>
      </c>
      <c r="L152" s="66">
        <v>48</v>
      </c>
      <c r="M152" s="66">
        <v>42</v>
      </c>
    </row>
    <row r="153" spans="1:13" ht="12.75">
      <c r="A153" s="65">
        <v>147</v>
      </c>
      <c r="B153" s="65" t="s">
        <v>404</v>
      </c>
      <c r="C153" s="69" t="s">
        <v>405</v>
      </c>
      <c r="D153" s="65">
        <v>314</v>
      </c>
      <c r="E153" s="65">
        <v>50</v>
      </c>
      <c r="F153" s="65">
        <v>39</v>
      </c>
      <c r="G153" s="65">
        <v>50</v>
      </c>
      <c r="H153" s="65">
        <v>49</v>
      </c>
      <c r="I153" s="65">
        <v>-53</v>
      </c>
      <c r="J153" s="65">
        <v>36</v>
      </c>
      <c r="K153" s="65">
        <v>-56</v>
      </c>
      <c r="L153" s="65">
        <v>47</v>
      </c>
      <c r="M153" s="65">
        <v>43</v>
      </c>
    </row>
    <row r="154" spans="1:13" ht="12.75">
      <c r="A154" s="66">
        <v>148</v>
      </c>
      <c r="B154" s="66" t="s">
        <v>406</v>
      </c>
      <c r="C154" s="70" t="s">
        <v>407</v>
      </c>
      <c r="D154" s="66">
        <v>316</v>
      </c>
      <c r="E154" s="66">
        <v>51</v>
      </c>
      <c r="F154" s="66">
        <v>-58</v>
      </c>
      <c r="G154" s="66">
        <v>49</v>
      </c>
      <c r="H154" s="66">
        <v>45</v>
      </c>
      <c r="I154" s="66">
        <v>46</v>
      </c>
      <c r="J154" s="66">
        <v>-61</v>
      </c>
      <c r="K154" s="66">
        <v>41</v>
      </c>
      <c r="L154" s="66">
        <v>43</v>
      </c>
      <c r="M154" s="66">
        <v>41</v>
      </c>
    </row>
    <row r="155" spans="1:13" ht="12.75">
      <c r="A155" s="65">
        <v>149</v>
      </c>
      <c r="B155" s="65" t="s">
        <v>408</v>
      </c>
      <c r="C155" s="69" t="s">
        <v>409</v>
      </c>
      <c r="D155" s="65">
        <v>317</v>
      </c>
      <c r="E155" s="65">
        <v>51</v>
      </c>
      <c r="F155" s="65">
        <v>28</v>
      </c>
      <c r="G155" s="65">
        <v>-52</v>
      </c>
      <c r="H155" s="65">
        <v>50</v>
      </c>
      <c r="I155" s="65">
        <v>-61</v>
      </c>
      <c r="J155" s="65">
        <v>52</v>
      </c>
      <c r="K155" s="65">
        <v>42</v>
      </c>
      <c r="L155" s="65">
        <v>42</v>
      </c>
      <c r="M155" s="65">
        <v>52</v>
      </c>
    </row>
    <row r="156" spans="1:13" ht="12.75">
      <c r="A156" s="66">
        <v>150</v>
      </c>
      <c r="B156" s="66" t="s">
        <v>410</v>
      </c>
      <c r="C156" s="70" t="s">
        <v>411</v>
      </c>
      <c r="D156" s="66">
        <v>318</v>
      </c>
      <c r="E156" s="66">
        <v>49</v>
      </c>
      <c r="F156" s="66">
        <v>45</v>
      </c>
      <c r="G156" s="66">
        <v>-59</v>
      </c>
      <c r="H156" s="66">
        <v>48</v>
      </c>
      <c r="I156" s="66">
        <v>38</v>
      </c>
      <c r="J156" s="66">
        <v>51</v>
      </c>
      <c r="K156" s="66">
        <v>49</v>
      </c>
      <c r="L156" s="66">
        <v>-54</v>
      </c>
      <c r="M156" s="66">
        <v>38</v>
      </c>
    </row>
    <row r="157" spans="1:13" ht="12.75">
      <c r="A157" s="65">
        <v>151</v>
      </c>
      <c r="B157" s="65" t="s">
        <v>412</v>
      </c>
      <c r="C157" s="69" t="s">
        <v>413</v>
      </c>
      <c r="D157" s="65">
        <v>319</v>
      </c>
      <c r="E157" s="65">
        <v>38</v>
      </c>
      <c r="F157" s="65">
        <v>54</v>
      </c>
      <c r="G157" s="65">
        <v>51</v>
      </c>
      <c r="H157" s="65">
        <v>42</v>
      </c>
      <c r="I157" s="65">
        <v>-60</v>
      </c>
      <c r="J157" s="65">
        <v>-55</v>
      </c>
      <c r="K157" s="65">
        <v>52</v>
      </c>
      <c r="L157" s="65">
        <v>49</v>
      </c>
      <c r="M157" s="65">
        <v>33</v>
      </c>
    </row>
    <row r="158" spans="1:13" ht="12.75">
      <c r="A158" s="66">
        <v>152</v>
      </c>
      <c r="B158" s="66" t="s">
        <v>414</v>
      </c>
      <c r="C158" s="70" t="s">
        <v>415</v>
      </c>
      <c r="D158" s="66">
        <v>320</v>
      </c>
      <c r="E158" s="66">
        <v>41</v>
      </c>
      <c r="F158" s="66">
        <v>36</v>
      </c>
      <c r="G158" s="66">
        <v>47</v>
      </c>
      <c r="H158" s="66">
        <v>-60</v>
      </c>
      <c r="I158" s="66">
        <v>43</v>
      </c>
      <c r="J158" s="66">
        <v>49</v>
      </c>
      <c r="K158" s="66">
        <v>-53</v>
      </c>
      <c r="L158" s="66">
        <v>53</v>
      </c>
      <c r="M158" s="66">
        <v>51</v>
      </c>
    </row>
    <row r="159" spans="1:13" ht="12.75">
      <c r="A159" s="65">
        <v>153</v>
      </c>
      <c r="B159" s="65" t="s">
        <v>416</v>
      </c>
      <c r="C159" s="69" t="s">
        <v>417</v>
      </c>
      <c r="D159" s="65">
        <v>325</v>
      </c>
      <c r="E159" s="65">
        <v>55</v>
      </c>
      <c r="F159" s="65">
        <v>46</v>
      </c>
      <c r="G159" s="65">
        <v>-60</v>
      </c>
      <c r="H159" s="65">
        <v>31</v>
      </c>
      <c r="I159" s="65">
        <v>52</v>
      </c>
      <c r="J159" s="65">
        <v>-57</v>
      </c>
      <c r="K159" s="65">
        <v>54</v>
      </c>
      <c r="L159" s="65">
        <v>42</v>
      </c>
      <c r="M159" s="65">
        <v>45</v>
      </c>
    </row>
    <row r="160" spans="1:13" ht="12.75">
      <c r="A160" s="66">
        <v>154</v>
      </c>
      <c r="B160" s="66" t="s">
        <v>418</v>
      </c>
      <c r="C160" s="70" t="s">
        <v>419</v>
      </c>
      <c r="D160" s="66">
        <v>329</v>
      </c>
      <c r="E160" s="66">
        <v>-58</v>
      </c>
      <c r="F160" s="66">
        <v>-55</v>
      </c>
      <c r="G160" s="66">
        <v>55</v>
      </c>
      <c r="H160" s="66">
        <v>32</v>
      </c>
      <c r="I160" s="66">
        <v>49</v>
      </c>
      <c r="J160" s="66">
        <v>54</v>
      </c>
      <c r="K160" s="66">
        <v>44</v>
      </c>
      <c r="L160" s="66">
        <v>47</v>
      </c>
      <c r="M160" s="66">
        <v>48</v>
      </c>
    </row>
    <row r="161" spans="1:13" ht="12.75">
      <c r="A161" s="65">
        <v>155</v>
      </c>
      <c r="B161" s="65" t="s">
        <v>420</v>
      </c>
      <c r="C161" s="69" t="s">
        <v>421</v>
      </c>
      <c r="D161" s="65">
        <v>331</v>
      </c>
      <c r="E161" s="65">
        <v>52</v>
      </c>
      <c r="F161" s="65">
        <v>44</v>
      </c>
      <c r="G161" s="65">
        <v>-54</v>
      </c>
      <c r="H161" s="65">
        <v>35</v>
      </c>
      <c r="I161" s="65">
        <v>-55</v>
      </c>
      <c r="J161" s="65">
        <v>50</v>
      </c>
      <c r="K161" s="65">
        <v>50</v>
      </c>
      <c r="L161" s="65">
        <v>49</v>
      </c>
      <c r="M161" s="65">
        <v>51</v>
      </c>
    </row>
    <row r="162" spans="1:13" ht="12.75">
      <c r="A162" s="66">
        <v>156</v>
      </c>
      <c r="B162" s="66" t="s">
        <v>422</v>
      </c>
      <c r="C162" s="70" t="s">
        <v>423</v>
      </c>
      <c r="D162" s="66">
        <v>331</v>
      </c>
      <c r="E162" s="66">
        <v>45</v>
      </c>
      <c r="F162" s="66">
        <v>41</v>
      </c>
      <c r="G162" s="66">
        <v>42</v>
      </c>
      <c r="H162" s="66">
        <v>56</v>
      </c>
      <c r="I162" s="66">
        <v>-64</v>
      </c>
      <c r="J162" s="66">
        <v>56</v>
      </c>
      <c r="K162" s="66">
        <v>-59</v>
      </c>
      <c r="L162" s="66">
        <v>46</v>
      </c>
      <c r="M162" s="66">
        <v>45</v>
      </c>
    </row>
    <row r="163" spans="1:13" ht="12.75">
      <c r="A163" s="65">
        <v>157</v>
      </c>
      <c r="B163" s="65" t="s">
        <v>424</v>
      </c>
      <c r="C163" s="69" t="s">
        <v>425</v>
      </c>
      <c r="D163" s="65">
        <v>332</v>
      </c>
      <c r="E163" s="65">
        <v>48</v>
      </c>
      <c r="F163" s="65">
        <v>50</v>
      </c>
      <c r="G163" s="65">
        <v>43</v>
      </c>
      <c r="H163" s="65">
        <v>-62</v>
      </c>
      <c r="I163" s="65">
        <v>-52</v>
      </c>
      <c r="J163" s="65">
        <v>49</v>
      </c>
      <c r="K163" s="65">
        <v>52</v>
      </c>
      <c r="L163" s="65">
        <v>41</v>
      </c>
      <c r="M163" s="65">
        <v>49</v>
      </c>
    </row>
    <row r="164" spans="1:13" ht="12.75">
      <c r="A164" s="66">
        <v>158</v>
      </c>
      <c r="B164" s="66" t="s">
        <v>426</v>
      </c>
      <c r="C164" s="70" t="s">
        <v>427</v>
      </c>
      <c r="D164" s="66">
        <v>333</v>
      </c>
      <c r="E164" s="66">
        <v>39</v>
      </c>
      <c r="F164" s="66">
        <v>42</v>
      </c>
      <c r="G164" s="66">
        <v>55</v>
      </c>
      <c r="H164" s="66">
        <v>49</v>
      </c>
      <c r="I164" s="66" t="s">
        <v>224</v>
      </c>
      <c r="J164" s="66" t="s">
        <v>224</v>
      </c>
      <c r="K164" s="66">
        <v>30</v>
      </c>
      <c r="L164" s="66">
        <v>44</v>
      </c>
      <c r="M164" s="66" t="s">
        <v>367</v>
      </c>
    </row>
    <row r="165" spans="1:13" ht="12.75">
      <c r="A165" s="65">
        <v>159</v>
      </c>
      <c r="B165" s="65" t="s">
        <v>428</v>
      </c>
      <c r="C165" s="69" t="s">
        <v>429</v>
      </c>
      <c r="D165" s="65">
        <v>333</v>
      </c>
      <c r="E165" s="65">
        <v>51</v>
      </c>
      <c r="F165" s="65">
        <v>47</v>
      </c>
      <c r="G165" s="65">
        <v>46</v>
      </c>
      <c r="H165" s="65">
        <v>-60</v>
      </c>
      <c r="I165" s="65">
        <v>44</v>
      </c>
      <c r="J165" s="65">
        <v>-56</v>
      </c>
      <c r="K165" s="65">
        <v>51</v>
      </c>
      <c r="L165" s="65">
        <v>38</v>
      </c>
      <c r="M165" s="65">
        <v>56</v>
      </c>
    </row>
    <row r="166" spans="1:13" ht="12.75">
      <c r="A166" s="75">
        <v>160</v>
      </c>
      <c r="B166" s="75" t="s">
        <v>430</v>
      </c>
      <c r="C166" s="76" t="s">
        <v>431</v>
      </c>
      <c r="D166" s="75">
        <v>335</v>
      </c>
      <c r="E166" s="75">
        <v>43</v>
      </c>
      <c r="F166" s="75">
        <v>50</v>
      </c>
      <c r="G166" s="75">
        <v>49</v>
      </c>
      <c r="H166" s="75">
        <v>-56</v>
      </c>
      <c r="I166" s="75">
        <v>-59</v>
      </c>
      <c r="J166" s="75">
        <v>52</v>
      </c>
      <c r="K166" s="75">
        <v>49</v>
      </c>
      <c r="L166" s="75">
        <v>48</v>
      </c>
      <c r="M166" s="75">
        <v>44</v>
      </c>
    </row>
    <row r="167" spans="1:13" ht="12.75">
      <c r="A167" s="65">
        <v>161</v>
      </c>
      <c r="B167" s="65" t="s">
        <v>432</v>
      </c>
      <c r="C167" s="69" t="s">
        <v>433</v>
      </c>
      <c r="D167" s="65">
        <v>336</v>
      </c>
      <c r="E167" s="65">
        <v>48</v>
      </c>
      <c r="F167" s="65">
        <v>38</v>
      </c>
      <c r="G167" s="65">
        <v>52</v>
      </c>
      <c r="H167" s="65">
        <v>48</v>
      </c>
      <c r="I167" s="65">
        <v>-57</v>
      </c>
      <c r="J167" s="65">
        <v>49</v>
      </c>
      <c r="K167" s="65">
        <v>50</v>
      </c>
      <c r="L167" s="65">
        <v>-53</v>
      </c>
      <c r="M167" s="65">
        <v>51</v>
      </c>
    </row>
    <row r="168" spans="1:13" ht="12.75">
      <c r="A168" s="66">
        <v>162</v>
      </c>
      <c r="B168" s="66" t="s">
        <v>434</v>
      </c>
      <c r="C168" s="70" t="s">
        <v>435</v>
      </c>
      <c r="D168" s="66">
        <v>336</v>
      </c>
      <c r="E168" s="66">
        <v>44</v>
      </c>
      <c r="F168" s="66">
        <v>44</v>
      </c>
      <c r="G168" s="66">
        <v>54</v>
      </c>
      <c r="H168" s="66">
        <v>46</v>
      </c>
      <c r="I168" s="66" t="s">
        <v>224</v>
      </c>
      <c r="J168" s="66">
        <v>43</v>
      </c>
      <c r="K168" s="66">
        <v>-59</v>
      </c>
      <c r="L168" s="66">
        <v>55</v>
      </c>
      <c r="M168" s="66">
        <v>50</v>
      </c>
    </row>
    <row r="169" spans="1:13" ht="12.75">
      <c r="A169" s="65">
        <v>163</v>
      </c>
      <c r="B169" s="65" t="s">
        <v>436</v>
      </c>
      <c r="C169" s="69" t="s">
        <v>437</v>
      </c>
      <c r="D169" s="65">
        <v>342</v>
      </c>
      <c r="E169" s="65">
        <v>-68</v>
      </c>
      <c r="F169" s="65">
        <v>62</v>
      </c>
      <c r="G169" s="65">
        <v>-70</v>
      </c>
      <c r="H169" s="65">
        <v>52</v>
      </c>
      <c r="I169" s="65">
        <v>51</v>
      </c>
      <c r="J169" s="65">
        <v>56</v>
      </c>
      <c r="K169" s="65">
        <v>28</v>
      </c>
      <c r="L169" s="65">
        <v>54</v>
      </c>
      <c r="M169" s="65">
        <v>39</v>
      </c>
    </row>
    <row r="170" spans="1:13" ht="12.75">
      <c r="A170" s="75">
        <v>164</v>
      </c>
      <c r="B170" s="75" t="s">
        <v>438</v>
      </c>
      <c r="C170" s="76" t="s">
        <v>439</v>
      </c>
      <c r="D170" s="75">
        <v>344</v>
      </c>
      <c r="E170" s="75">
        <v>54</v>
      </c>
      <c r="F170" s="75">
        <v>43</v>
      </c>
      <c r="G170" s="75">
        <v>46</v>
      </c>
      <c r="H170" s="75">
        <v>-61</v>
      </c>
      <c r="I170" s="75">
        <v>54</v>
      </c>
      <c r="J170" s="75">
        <v>46</v>
      </c>
      <c r="K170" s="75">
        <v>-55</v>
      </c>
      <c r="L170" s="75">
        <v>53</v>
      </c>
      <c r="M170" s="75">
        <v>48</v>
      </c>
    </row>
    <row r="171" spans="1:13" ht="12.75">
      <c r="A171" s="65">
        <v>165</v>
      </c>
      <c r="B171" s="65" t="s">
        <v>440</v>
      </c>
      <c r="C171" s="69" t="s">
        <v>441</v>
      </c>
      <c r="D171" s="65">
        <v>347</v>
      </c>
      <c r="E171" s="65">
        <v>56</v>
      </c>
      <c r="F171" s="65">
        <v>-65</v>
      </c>
      <c r="G171" s="65">
        <v>-57</v>
      </c>
      <c r="H171" s="65">
        <v>47</v>
      </c>
      <c r="I171" s="65">
        <v>52</v>
      </c>
      <c r="J171" s="65">
        <v>53</v>
      </c>
      <c r="K171" s="65">
        <v>43</v>
      </c>
      <c r="L171" s="65">
        <v>47</v>
      </c>
      <c r="M171" s="65">
        <v>49</v>
      </c>
    </row>
    <row r="172" spans="1:13" ht="12.75">
      <c r="A172" s="66">
        <v>166</v>
      </c>
      <c r="B172" s="66" t="s">
        <v>442</v>
      </c>
      <c r="C172" s="70" t="s">
        <v>443</v>
      </c>
      <c r="D172" s="66">
        <v>354</v>
      </c>
      <c r="E172" s="66">
        <v>53</v>
      </c>
      <c r="F172" s="66">
        <v>44</v>
      </c>
      <c r="G172" s="66">
        <v>50</v>
      </c>
      <c r="H172" s="66">
        <v>58</v>
      </c>
      <c r="I172" s="66">
        <v>46</v>
      </c>
      <c r="J172" s="66">
        <v>48</v>
      </c>
      <c r="K172" s="66">
        <v>55</v>
      </c>
      <c r="L172" s="66">
        <v>-65</v>
      </c>
      <c r="M172" s="66">
        <v>-59</v>
      </c>
    </row>
    <row r="173" spans="1:13" ht="12.75">
      <c r="A173" s="65">
        <v>167</v>
      </c>
      <c r="B173" s="65" t="s">
        <v>444</v>
      </c>
      <c r="C173" s="69" t="s">
        <v>445</v>
      </c>
      <c r="D173" s="65">
        <v>355</v>
      </c>
      <c r="E173" s="65">
        <v>49</v>
      </c>
      <c r="F173" s="65">
        <v>31</v>
      </c>
      <c r="G173" s="65" t="s">
        <v>224</v>
      </c>
      <c r="H173" s="65">
        <v>19</v>
      </c>
      <c r="I173" s="65" t="s">
        <v>224</v>
      </c>
      <c r="J173" s="65" t="s">
        <v>367</v>
      </c>
      <c r="K173" s="65">
        <v>34</v>
      </c>
      <c r="L173" s="65" t="s">
        <v>367</v>
      </c>
      <c r="M173" s="65" t="s">
        <v>367</v>
      </c>
    </row>
    <row r="174" spans="1:13" ht="12.75">
      <c r="A174" s="66">
        <v>168</v>
      </c>
      <c r="B174" s="66" t="s">
        <v>446</v>
      </c>
      <c r="C174" s="70" t="s">
        <v>447</v>
      </c>
      <c r="D174" s="66">
        <v>357</v>
      </c>
      <c r="E174" s="66">
        <v>-61</v>
      </c>
      <c r="F174" s="66">
        <v>40</v>
      </c>
      <c r="G174" s="66">
        <v>58</v>
      </c>
      <c r="H174" s="66">
        <v>56</v>
      </c>
      <c r="I174" s="66">
        <v>58</v>
      </c>
      <c r="J174" s="66">
        <v>51</v>
      </c>
      <c r="K174" s="66">
        <v>-61</v>
      </c>
      <c r="L174" s="66">
        <v>50</v>
      </c>
      <c r="M174" s="66">
        <v>44</v>
      </c>
    </row>
    <row r="175" spans="1:13" ht="12.75">
      <c r="A175" s="65">
        <v>169</v>
      </c>
      <c r="B175" s="65" t="s">
        <v>448</v>
      </c>
      <c r="C175" s="69" t="s">
        <v>449</v>
      </c>
      <c r="D175" s="65">
        <v>358</v>
      </c>
      <c r="E175" s="65">
        <v>52</v>
      </c>
      <c r="F175" s="65">
        <v>47</v>
      </c>
      <c r="G175" s="65">
        <v>-60</v>
      </c>
      <c r="H175" s="65">
        <v>57</v>
      </c>
      <c r="I175" s="65">
        <v>56</v>
      </c>
      <c r="J175" s="65">
        <v>-59</v>
      </c>
      <c r="K175" s="65">
        <v>30</v>
      </c>
      <c r="L175" s="65">
        <v>59</v>
      </c>
      <c r="M175" s="65">
        <v>57</v>
      </c>
    </row>
    <row r="176" spans="1:13" ht="12.75">
      <c r="A176" s="66">
        <v>170</v>
      </c>
      <c r="B176" s="66" t="s">
        <v>450</v>
      </c>
      <c r="C176" s="70" t="s">
        <v>451</v>
      </c>
      <c r="D176" s="66">
        <v>359</v>
      </c>
      <c r="E176" s="66">
        <v>46</v>
      </c>
      <c r="F176" s="66">
        <v>57</v>
      </c>
      <c r="G176" s="66">
        <v>53</v>
      </c>
      <c r="H176" s="66">
        <v>51</v>
      </c>
      <c r="I176" s="66">
        <v>54</v>
      </c>
      <c r="J176" s="66">
        <v>-60</v>
      </c>
      <c r="K176" s="66">
        <v>43</v>
      </c>
      <c r="L176" s="66">
        <v>55</v>
      </c>
      <c r="M176" s="66" t="s">
        <v>224</v>
      </c>
    </row>
    <row r="177" spans="1:13" ht="12.75">
      <c r="A177" s="65">
        <v>171</v>
      </c>
      <c r="B177" s="65" t="s">
        <v>452</v>
      </c>
      <c r="C177" s="69" t="s">
        <v>453</v>
      </c>
      <c r="D177" s="65">
        <v>370</v>
      </c>
      <c r="E177" s="65">
        <v>58</v>
      </c>
      <c r="F177" s="65">
        <v>41</v>
      </c>
      <c r="G177" s="65">
        <v>-61</v>
      </c>
      <c r="H177" s="65">
        <v>59</v>
      </c>
      <c r="I177" s="65">
        <v>-64</v>
      </c>
      <c r="J177" s="65">
        <v>58</v>
      </c>
      <c r="K177" s="65">
        <v>48</v>
      </c>
      <c r="L177" s="65">
        <v>51</v>
      </c>
      <c r="M177" s="65">
        <v>55</v>
      </c>
    </row>
    <row r="178" spans="1:13" ht="12.75">
      <c r="A178" s="66">
        <v>172</v>
      </c>
      <c r="B178" s="66" t="s">
        <v>454</v>
      </c>
      <c r="C178" s="70" t="s">
        <v>455</v>
      </c>
      <c r="D178" s="66">
        <v>371</v>
      </c>
      <c r="E178" s="66">
        <v>47</v>
      </c>
      <c r="F178" s="66">
        <v>36</v>
      </c>
      <c r="G178" s="66">
        <v>-67</v>
      </c>
      <c r="H178" s="66">
        <v>53</v>
      </c>
      <c r="I178" s="66">
        <v>58</v>
      </c>
      <c r="J178" s="66">
        <v>-65</v>
      </c>
      <c r="K178" s="66">
        <v>61</v>
      </c>
      <c r="L178" s="66">
        <v>62</v>
      </c>
      <c r="M178" s="66">
        <v>54</v>
      </c>
    </row>
    <row r="179" spans="1:13" ht="12.75">
      <c r="A179" s="65">
        <v>173</v>
      </c>
      <c r="B179" s="65" t="s">
        <v>456</v>
      </c>
      <c r="C179" s="69" t="s">
        <v>457</v>
      </c>
      <c r="D179" s="65">
        <v>374</v>
      </c>
      <c r="E179" s="65">
        <v>58</v>
      </c>
      <c r="F179" s="65">
        <v>58</v>
      </c>
      <c r="G179" s="65">
        <v>-69</v>
      </c>
      <c r="H179" s="65">
        <v>59</v>
      </c>
      <c r="I179" s="65">
        <v>57</v>
      </c>
      <c r="J179" s="65">
        <v>52</v>
      </c>
      <c r="K179" s="65">
        <v>50</v>
      </c>
      <c r="L179" s="65">
        <v>-63</v>
      </c>
      <c r="M179" s="65">
        <v>40</v>
      </c>
    </row>
    <row r="180" spans="1:13" ht="12.75">
      <c r="A180" s="66">
        <v>174</v>
      </c>
      <c r="B180" s="66" t="s">
        <v>458</v>
      </c>
      <c r="C180" s="70" t="s">
        <v>459</v>
      </c>
      <c r="D180" s="66">
        <v>375</v>
      </c>
      <c r="E180" s="66">
        <v>56</v>
      </c>
      <c r="F180" s="66">
        <v>59</v>
      </c>
      <c r="G180" s="66">
        <v>43</v>
      </c>
      <c r="H180" s="66">
        <v>51</v>
      </c>
      <c r="I180" s="66">
        <v>56</v>
      </c>
      <c r="J180" s="66">
        <v>-64</v>
      </c>
      <c r="K180" s="66">
        <v>-64</v>
      </c>
      <c r="L180" s="66">
        <v>52</v>
      </c>
      <c r="M180" s="66">
        <v>58</v>
      </c>
    </row>
    <row r="181" spans="1:13" ht="12.75">
      <c r="A181" s="65">
        <v>175</v>
      </c>
      <c r="B181" s="65" t="s">
        <v>460</v>
      </c>
      <c r="C181" s="69" t="s">
        <v>461</v>
      </c>
      <c r="D181" s="65">
        <v>375</v>
      </c>
      <c r="E181" s="65">
        <v>47</v>
      </c>
      <c r="F181" s="65">
        <v>55</v>
      </c>
      <c r="G181" s="65">
        <v>-57</v>
      </c>
      <c r="H181" s="65">
        <v>54</v>
      </c>
      <c r="I181" s="65">
        <v>-59</v>
      </c>
      <c r="J181" s="65">
        <v>50</v>
      </c>
      <c r="K181" s="65">
        <v>57</v>
      </c>
      <c r="L181" s="65">
        <v>55</v>
      </c>
      <c r="M181" s="65">
        <v>57</v>
      </c>
    </row>
    <row r="182" spans="1:13" ht="12.75">
      <c r="A182" s="66">
        <v>176</v>
      </c>
      <c r="B182" s="66" t="s">
        <v>462</v>
      </c>
      <c r="C182" s="70" t="s">
        <v>463</v>
      </c>
      <c r="D182" s="66">
        <v>377</v>
      </c>
      <c r="E182" s="66">
        <v>66</v>
      </c>
      <c r="F182" s="66">
        <v>48</v>
      </c>
      <c r="G182" s="66">
        <v>41</v>
      </c>
      <c r="H182" s="66">
        <v>50</v>
      </c>
      <c r="I182" s="66">
        <v>50</v>
      </c>
      <c r="J182" s="66">
        <v>58</v>
      </c>
      <c r="K182" s="66">
        <v>64</v>
      </c>
      <c r="L182" s="66" t="s">
        <v>224</v>
      </c>
      <c r="M182" s="66" t="s">
        <v>224</v>
      </c>
    </row>
    <row r="183" spans="1:13" ht="12.75">
      <c r="A183" s="65">
        <v>177</v>
      </c>
      <c r="B183" s="65" t="s">
        <v>464</v>
      </c>
      <c r="C183" s="69" t="s">
        <v>465</v>
      </c>
      <c r="D183" s="65">
        <v>379</v>
      </c>
      <c r="E183" s="65">
        <v>52</v>
      </c>
      <c r="F183" s="65">
        <v>-58</v>
      </c>
      <c r="G183" s="65">
        <v>-62</v>
      </c>
      <c r="H183" s="65">
        <v>57</v>
      </c>
      <c r="I183" s="65">
        <v>42</v>
      </c>
      <c r="J183" s="65">
        <v>55</v>
      </c>
      <c r="K183" s="65">
        <v>58</v>
      </c>
      <c r="L183" s="65">
        <v>58</v>
      </c>
      <c r="M183" s="65">
        <v>57</v>
      </c>
    </row>
    <row r="184" spans="1:13" ht="12.75">
      <c r="A184" s="66">
        <v>178</v>
      </c>
      <c r="B184" s="66" t="s">
        <v>466</v>
      </c>
      <c r="C184" s="70" t="s">
        <v>467</v>
      </c>
      <c r="D184" s="66">
        <v>380</v>
      </c>
      <c r="E184" s="66">
        <v>55</v>
      </c>
      <c r="F184" s="66">
        <v>52</v>
      </c>
      <c r="G184" s="66">
        <v>63</v>
      </c>
      <c r="H184" s="66">
        <v>54</v>
      </c>
      <c r="I184" s="66">
        <v>59</v>
      </c>
      <c r="J184" s="66">
        <v>46</v>
      </c>
      <c r="K184" s="66">
        <v>-67</v>
      </c>
      <c r="L184" s="66">
        <v>51</v>
      </c>
      <c r="M184" s="66" t="s">
        <v>224</v>
      </c>
    </row>
    <row r="185" spans="1:13" ht="12.75">
      <c r="A185" s="65">
        <v>179</v>
      </c>
      <c r="B185" s="65" t="s">
        <v>468</v>
      </c>
      <c r="C185" s="69" t="s">
        <v>469</v>
      </c>
      <c r="D185" s="65">
        <v>385</v>
      </c>
      <c r="E185" s="65">
        <v>-67</v>
      </c>
      <c r="F185" s="65">
        <v>-66</v>
      </c>
      <c r="G185" s="65">
        <v>53</v>
      </c>
      <c r="H185" s="65">
        <v>58</v>
      </c>
      <c r="I185" s="65">
        <v>53</v>
      </c>
      <c r="J185" s="65">
        <v>47</v>
      </c>
      <c r="K185" s="65">
        <v>62</v>
      </c>
      <c r="L185" s="65">
        <v>60</v>
      </c>
      <c r="M185" s="65">
        <v>52</v>
      </c>
    </row>
    <row r="186" spans="1:13" ht="12.75">
      <c r="A186" s="66">
        <v>180</v>
      </c>
      <c r="B186" s="66" t="s">
        <v>470</v>
      </c>
      <c r="C186" s="70" t="s">
        <v>471</v>
      </c>
      <c r="D186" s="66">
        <v>387</v>
      </c>
      <c r="E186" s="66">
        <v>-60</v>
      </c>
      <c r="F186" s="66">
        <v>59</v>
      </c>
      <c r="G186" s="66">
        <v>56</v>
      </c>
      <c r="H186" s="66">
        <v>-61</v>
      </c>
      <c r="I186" s="66">
        <v>44</v>
      </c>
      <c r="J186" s="66">
        <v>60</v>
      </c>
      <c r="K186" s="66">
        <v>58</v>
      </c>
      <c r="L186" s="66">
        <v>60</v>
      </c>
      <c r="M186" s="66">
        <v>50</v>
      </c>
    </row>
    <row r="187" spans="1:13" ht="12.75">
      <c r="A187" s="65">
        <v>181</v>
      </c>
      <c r="B187" s="65" t="s">
        <v>472</v>
      </c>
      <c r="C187" s="69" t="s">
        <v>473</v>
      </c>
      <c r="D187" s="65">
        <v>388</v>
      </c>
      <c r="E187" s="65">
        <v>62</v>
      </c>
      <c r="F187" s="65">
        <v>-69</v>
      </c>
      <c r="G187" s="65">
        <v>-67</v>
      </c>
      <c r="H187" s="65">
        <v>67</v>
      </c>
      <c r="I187" s="65">
        <v>41</v>
      </c>
      <c r="J187" s="65">
        <v>55</v>
      </c>
      <c r="K187" s="65">
        <v>63</v>
      </c>
      <c r="L187" s="65">
        <v>52</v>
      </c>
      <c r="M187" s="65">
        <v>48</v>
      </c>
    </row>
    <row r="188" spans="1:13" ht="12.75">
      <c r="A188" s="66">
        <v>182</v>
      </c>
      <c r="B188" s="66" t="s">
        <v>474</v>
      </c>
      <c r="C188" s="70" t="s">
        <v>475</v>
      </c>
      <c r="D188" s="66">
        <v>389</v>
      </c>
      <c r="E188" s="66">
        <v>-63</v>
      </c>
      <c r="F188" s="66">
        <v>52</v>
      </c>
      <c r="G188" s="66">
        <v>57</v>
      </c>
      <c r="H188" s="66">
        <v>55</v>
      </c>
      <c r="I188" s="66">
        <v>55</v>
      </c>
      <c r="J188" s="66">
        <v>57</v>
      </c>
      <c r="K188" s="66">
        <v>-60</v>
      </c>
      <c r="L188" s="66">
        <v>60</v>
      </c>
      <c r="M188" s="66">
        <v>53</v>
      </c>
    </row>
    <row r="189" spans="1:13" ht="12.75">
      <c r="A189" s="65">
        <v>183</v>
      </c>
      <c r="B189" s="65" t="s">
        <v>476</v>
      </c>
      <c r="C189" s="69" t="s">
        <v>477</v>
      </c>
      <c r="D189" s="65">
        <v>395</v>
      </c>
      <c r="E189" s="65">
        <v>56</v>
      </c>
      <c r="F189" s="65">
        <v>51</v>
      </c>
      <c r="G189" s="65">
        <v>-65</v>
      </c>
      <c r="H189" s="65">
        <v>-64</v>
      </c>
      <c r="I189" s="65">
        <v>62</v>
      </c>
      <c r="J189" s="65">
        <v>45</v>
      </c>
      <c r="K189" s="65">
        <v>60</v>
      </c>
      <c r="L189" s="65">
        <v>61</v>
      </c>
      <c r="M189" s="65">
        <v>60</v>
      </c>
    </row>
    <row r="190" spans="1:13" ht="12.75">
      <c r="A190" s="66">
        <v>184</v>
      </c>
      <c r="B190" s="66" t="s">
        <v>478</v>
      </c>
      <c r="C190" s="70" t="s">
        <v>479</v>
      </c>
      <c r="D190" s="66">
        <v>395</v>
      </c>
      <c r="E190" s="66">
        <v>57</v>
      </c>
      <c r="F190" s="66">
        <v>52</v>
      </c>
      <c r="G190" s="66">
        <v>58</v>
      </c>
      <c r="H190" s="66">
        <v>65</v>
      </c>
      <c r="I190" s="66">
        <v>48</v>
      </c>
      <c r="J190" s="66">
        <v>60</v>
      </c>
      <c r="K190" s="66">
        <v>-67</v>
      </c>
      <c r="L190" s="66">
        <v>-67</v>
      </c>
      <c r="M190" s="66">
        <v>55</v>
      </c>
    </row>
    <row r="191" spans="1:13" ht="12.75">
      <c r="A191" s="65">
        <v>185</v>
      </c>
      <c r="B191" s="65" t="s">
        <v>480</v>
      </c>
      <c r="C191" s="69" t="s">
        <v>481</v>
      </c>
      <c r="D191" s="65">
        <v>395</v>
      </c>
      <c r="E191" s="65">
        <v>-63</v>
      </c>
      <c r="F191" s="65">
        <v>51</v>
      </c>
      <c r="G191" s="65">
        <v>62</v>
      </c>
      <c r="H191" s="65">
        <v>-67</v>
      </c>
      <c r="I191" s="65">
        <v>56</v>
      </c>
      <c r="J191" s="65">
        <v>59</v>
      </c>
      <c r="K191" s="65">
        <v>57</v>
      </c>
      <c r="L191" s="65">
        <v>56</v>
      </c>
      <c r="M191" s="65">
        <v>54</v>
      </c>
    </row>
    <row r="192" spans="1:13" ht="12.75">
      <c r="A192" s="66">
        <v>186</v>
      </c>
      <c r="B192" s="66" t="s">
        <v>482</v>
      </c>
      <c r="C192" s="70" t="s">
        <v>483</v>
      </c>
      <c r="D192" s="66">
        <v>405</v>
      </c>
      <c r="E192" s="66">
        <v>43</v>
      </c>
      <c r="F192" s="66">
        <v>61</v>
      </c>
      <c r="G192" s="66">
        <v>58</v>
      </c>
      <c r="H192" s="66">
        <v>58</v>
      </c>
      <c r="I192" s="66">
        <v>63</v>
      </c>
      <c r="J192" s="66" t="s">
        <v>224</v>
      </c>
      <c r="K192" s="66">
        <v>63</v>
      </c>
      <c r="L192" s="66">
        <v>-64</v>
      </c>
      <c r="M192" s="66">
        <v>59</v>
      </c>
    </row>
    <row r="193" spans="1:13" ht="12.75">
      <c r="A193" s="65">
        <v>187</v>
      </c>
      <c r="B193" s="65" t="s">
        <v>484</v>
      </c>
      <c r="C193" s="69" t="s">
        <v>485</v>
      </c>
      <c r="D193" s="65">
        <v>405</v>
      </c>
      <c r="E193" s="65">
        <v>63</v>
      </c>
      <c r="F193" s="65">
        <v>-71</v>
      </c>
      <c r="G193" s="65">
        <v>-64</v>
      </c>
      <c r="H193" s="65">
        <v>44</v>
      </c>
      <c r="I193" s="65">
        <v>62</v>
      </c>
      <c r="J193" s="65">
        <v>63</v>
      </c>
      <c r="K193" s="65">
        <v>59</v>
      </c>
      <c r="L193" s="65">
        <v>58</v>
      </c>
      <c r="M193" s="65">
        <v>56</v>
      </c>
    </row>
    <row r="194" spans="1:13" ht="12.75">
      <c r="A194" s="66">
        <v>188</v>
      </c>
      <c r="B194" s="66" t="s">
        <v>486</v>
      </c>
      <c r="C194" s="70" t="s">
        <v>487</v>
      </c>
      <c r="D194" s="66">
        <v>407</v>
      </c>
      <c r="E194" s="66">
        <v>62</v>
      </c>
      <c r="F194" s="66">
        <v>60</v>
      </c>
      <c r="G194" s="66">
        <v>-66</v>
      </c>
      <c r="H194" s="66">
        <v>-68</v>
      </c>
      <c r="I194" s="66">
        <v>60</v>
      </c>
      <c r="J194" s="66">
        <v>48</v>
      </c>
      <c r="K194" s="66">
        <v>61</v>
      </c>
      <c r="L194" s="66">
        <v>52</v>
      </c>
      <c r="M194" s="66">
        <v>64</v>
      </c>
    </row>
    <row r="195" spans="1:13" ht="12.75">
      <c r="A195" s="65">
        <v>189</v>
      </c>
      <c r="B195" s="65" t="s">
        <v>488</v>
      </c>
      <c r="C195" s="69" t="s">
        <v>489</v>
      </c>
      <c r="D195" s="65">
        <v>407</v>
      </c>
      <c r="E195" s="65">
        <v>57</v>
      </c>
      <c r="F195" s="65">
        <v>63</v>
      </c>
      <c r="G195" s="65">
        <v>-66</v>
      </c>
      <c r="H195" s="65">
        <v>55</v>
      </c>
      <c r="I195" s="65">
        <v>-65</v>
      </c>
      <c r="J195" s="65">
        <v>61</v>
      </c>
      <c r="K195" s="65">
        <v>51</v>
      </c>
      <c r="L195" s="65">
        <v>62</v>
      </c>
      <c r="M195" s="65">
        <v>58</v>
      </c>
    </row>
    <row r="196" spans="1:13" ht="12.75">
      <c r="A196" s="66">
        <v>190</v>
      </c>
      <c r="B196" s="66" t="s">
        <v>490</v>
      </c>
      <c r="C196" s="70" t="s">
        <v>491</v>
      </c>
      <c r="D196" s="66">
        <v>412</v>
      </c>
      <c r="E196" s="66">
        <v>59</v>
      </c>
      <c r="F196" s="66">
        <v>48</v>
      </c>
      <c r="G196" s="66">
        <v>-66</v>
      </c>
      <c r="H196" s="66">
        <v>63</v>
      </c>
      <c r="I196" s="66">
        <v>63</v>
      </c>
      <c r="J196" s="66">
        <v>-67</v>
      </c>
      <c r="K196" s="66">
        <v>65</v>
      </c>
      <c r="L196" s="66">
        <v>61</v>
      </c>
      <c r="M196" s="66">
        <v>53</v>
      </c>
    </row>
    <row r="197" spans="1:13" ht="12.75">
      <c r="A197" s="65">
        <v>191</v>
      </c>
      <c r="B197" s="65" t="s">
        <v>492</v>
      </c>
      <c r="C197" s="69" t="s">
        <v>493</v>
      </c>
      <c r="D197" s="65">
        <v>416</v>
      </c>
      <c r="E197" s="65">
        <v>-69</v>
      </c>
      <c r="F197" s="65">
        <v>67</v>
      </c>
      <c r="G197" s="65">
        <v>43</v>
      </c>
      <c r="H197" s="65">
        <v>66</v>
      </c>
      <c r="I197" s="65">
        <v>-68</v>
      </c>
      <c r="J197" s="65">
        <v>63</v>
      </c>
      <c r="K197" s="65">
        <v>56</v>
      </c>
      <c r="L197" s="65">
        <v>65</v>
      </c>
      <c r="M197" s="65">
        <v>56</v>
      </c>
    </row>
    <row r="198" spans="1:13" ht="12.75">
      <c r="A198" s="66">
        <v>192</v>
      </c>
      <c r="B198" s="66" t="s">
        <v>494</v>
      </c>
      <c r="C198" s="70" t="s">
        <v>495</v>
      </c>
      <c r="D198" s="66">
        <v>417</v>
      </c>
      <c r="E198" s="66">
        <v>59</v>
      </c>
      <c r="F198" s="66">
        <v>61</v>
      </c>
      <c r="G198" s="66">
        <v>61</v>
      </c>
      <c r="H198" s="66">
        <v>-65</v>
      </c>
      <c r="I198" s="66">
        <v>-65</v>
      </c>
      <c r="J198" s="66">
        <v>53</v>
      </c>
      <c r="K198" s="66">
        <v>65</v>
      </c>
      <c r="L198" s="66">
        <v>56</v>
      </c>
      <c r="M198" s="66">
        <v>62</v>
      </c>
    </row>
    <row r="199" spans="1:13" ht="12.75">
      <c r="A199" s="65">
        <v>193</v>
      </c>
      <c r="B199" s="65" t="s">
        <v>496</v>
      </c>
      <c r="C199" s="69" t="s">
        <v>497</v>
      </c>
      <c r="D199" s="65">
        <v>418</v>
      </c>
      <c r="E199" s="65">
        <v>-65</v>
      </c>
      <c r="F199" s="65">
        <v>62</v>
      </c>
      <c r="G199" s="65">
        <v>59</v>
      </c>
      <c r="H199" s="65">
        <v>52</v>
      </c>
      <c r="I199" s="65">
        <v>61</v>
      </c>
      <c r="J199" s="65">
        <v>62</v>
      </c>
      <c r="K199" s="65">
        <v>63</v>
      </c>
      <c r="L199" s="65">
        <v>-64</v>
      </c>
      <c r="M199" s="65">
        <v>59</v>
      </c>
    </row>
    <row r="200" spans="1:13" ht="12.75">
      <c r="A200" s="66">
        <v>194</v>
      </c>
      <c r="B200" s="66" t="s">
        <v>498</v>
      </c>
      <c r="C200" s="70" t="s">
        <v>499</v>
      </c>
      <c r="D200" s="66">
        <v>419</v>
      </c>
      <c r="E200" s="66">
        <v>-67</v>
      </c>
      <c r="F200" s="66">
        <v>59</v>
      </c>
      <c r="G200" s="66">
        <v>61</v>
      </c>
      <c r="H200" s="66">
        <v>66</v>
      </c>
      <c r="I200" s="66">
        <v>55</v>
      </c>
      <c r="J200" s="66">
        <v>58</v>
      </c>
      <c r="K200" s="66">
        <v>-68</v>
      </c>
      <c r="L200" s="66">
        <v>56</v>
      </c>
      <c r="M200" s="66">
        <v>64</v>
      </c>
    </row>
    <row r="201" spans="1:13" ht="12.75">
      <c r="A201" s="65">
        <v>195</v>
      </c>
      <c r="B201" s="65" t="s">
        <v>500</v>
      </c>
      <c r="C201" s="69" t="s">
        <v>501</v>
      </c>
      <c r="D201" s="65">
        <v>431</v>
      </c>
      <c r="E201" s="65">
        <v>61</v>
      </c>
      <c r="F201" s="65">
        <v>-68</v>
      </c>
      <c r="G201" s="65">
        <v>65</v>
      </c>
      <c r="H201" s="65">
        <v>64</v>
      </c>
      <c r="I201" s="65">
        <v>62</v>
      </c>
      <c r="J201" s="65">
        <v>53</v>
      </c>
      <c r="K201" s="65">
        <v>66</v>
      </c>
      <c r="L201" s="65">
        <v>-68</v>
      </c>
      <c r="M201" s="65">
        <v>60</v>
      </c>
    </row>
    <row r="202" spans="1:13" ht="12.75">
      <c r="A202" s="66">
        <v>196</v>
      </c>
      <c r="B202" s="66" t="s">
        <v>502</v>
      </c>
      <c r="C202" s="70" t="s">
        <v>503</v>
      </c>
      <c r="D202" s="66">
        <v>434</v>
      </c>
      <c r="E202" s="66">
        <v>55</v>
      </c>
      <c r="F202" s="66">
        <v>66</v>
      </c>
      <c r="G202" s="66">
        <v>63</v>
      </c>
      <c r="H202" s="66">
        <v>57</v>
      </c>
      <c r="I202" s="66">
        <v>-68</v>
      </c>
      <c r="J202" s="66">
        <v>62</v>
      </c>
      <c r="K202" s="66">
        <v>-70</v>
      </c>
      <c r="L202" s="66">
        <v>68</v>
      </c>
      <c r="M202" s="66">
        <v>63</v>
      </c>
    </row>
    <row r="203" spans="1:13" ht="12.75">
      <c r="A203" s="65">
        <v>197</v>
      </c>
      <c r="B203" s="65" t="s">
        <v>504</v>
      </c>
      <c r="C203" s="69" t="s">
        <v>505</v>
      </c>
      <c r="D203" s="65">
        <v>436</v>
      </c>
      <c r="E203" s="65">
        <v>64</v>
      </c>
      <c r="F203" s="65">
        <v>60</v>
      </c>
      <c r="G203" s="65">
        <v>60</v>
      </c>
      <c r="H203" s="65">
        <v>61</v>
      </c>
      <c r="I203" s="65">
        <v>-66</v>
      </c>
      <c r="J203" s="65">
        <v>64</v>
      </c>
      <c r="K203" s="65">
        <v>-71</v>
      </c>
      <c r="L203" s="65">
        <v>64</v>
      </c>
      <c r="M203" s="65">
        <v>63</v>
      </c>
    </row>
    <row r="204" spans="1:13" ht="12.75">
      <c r="A204" s="66">
        <v>198</v>
      </c>
      <c r="B204" s="66" t="s">
        <v>506</v>
      </c>
      <c r="C204" s="70" t="s">
        <v>507</v>
      </c>
      <c r="D204" s="66">
        <v>436</v>
      </c>
      <c r="E204" s="66">
        <v>61</v>
      </c>
      <c r="F204" s="66">
        <v>63</v>
      </c>
      <c r="G204" s="66">
        <v>-64</v>
      </c>
      <c r="H204" s="66">
        <v>63</v>
      </c>
      <c r="I204" s="66">
        <v>63</v>
      </c>
      <c r="J204" s="66">
        <v>61</v>
      </c>
      <c r="K204" s="66">
        <v>64</v>
      </c>
      <c r="L204" s="66">
        <v>-66</v>
      </c>
      <c r="M204" s="66">
        <v>61</v>
      </c>
    </row>
    <row r="205" spans="1:13" ht="12.75">
      <c r="A205" s="65">
        <v>199</v>
      </c>
      <c r="B205" s="65" t="s">
        <v>508</v>
      </c>
      <c r="C205" s="69" t="s">
        <v>509</v>
      </c>
      <c r="D205" s="65">
        <v>439</v>
      </c>
      <c r="E205" s="65">
        <v>60</v>
      </c>
      <c r="F205" s="65">
        <v>-69</v>
      </c>
      <c r="G205" s="65">
        <v>53</v>
      </c>
      <c r="H205" s="65">
        <v>62</v>
      </c>
      <c r="I205" s="65">
        <v>66</v>
      </c>
      <c r="J205" s="65">
        <v>65</v>
      </c>
      <c r="K205" s="65">
        <v>67</v>
      </c>
      <c r="L205" s="65">
        <v>66</v>
      </c>
      <c r="M205" s="65" t="s">
        <v>510</v>
      </c>
    </row>
    <row r="206" spans="1:13" ht="12.75">
      <c r="A206" s="66">
        <v>200</v>
      </c>
      <c r="B206" s="66" t="s">
        <v>511</v>
      </c>
      <c r="C206" s="70" t="s">
        <v>512</v>
      </c>
      <c r="D206" s="66">
        <v>440</v>
      </c>
      <c r="E206" s="66">
        <v>66</v>
      </c>
      <c r="F206" s="66">
        <v>64</v>
      </c>
      <c r="G206" s="66">
        <v>63</v>
      </c>
      <c r="H206" s="66">
        <v>60</v>
      </c>
      <c r="I206" s="66">
        <v>64</v>
      </c>
      <c r="J206" s="66" t="s">
        <v>224</v>
      </c>
      <c r="K206" s="66">
        <v>58</v>
      </c>
      <c r="L206" s="66">
        <v>65</v>
      </c>
      <c r="M206" s="66" t="s">
        <v>224</v>
      </c>
    </row>
    <row r="207" spans="1:13" ht="12.75">
      <c r="A207" s="65">
        <v>201</v>
      </c>
      <c r="B207" s="65" t="s">
        <v>513</v>
      </c>
      <c r="C207" s="69" t="s">
        <v>514</v>
      </c>
      <c r="D207" s="65">
        <v>442</v>
      </c>
      <c r="E207" s="65">
        <v>66</v>
      </c>
      <c r="F207" s="65">
        <v>61</v>
      </c>
      <c r="G207" s="65">
        <v>-70</v>
      </c>
      <c r="H207" s="65">
        <v>-68</v>
      </c>
      <c r="I207" s="65">
        <v>65</v>
      </c>
      <c r="J207" s="65">
        <v>62</v>
      </c>
      <c r="K207" s="65">
        <v>66</v>
      </c>
      <c r="L207" s="65">
        <v>62</v>
      </c>
      <c r="M207" s="65">
        <v>60</v>
      </c>
    </row>
    <row r="208" spans="1:13" ht="12.75">
      <c r="A208" s="66">
        <v>202</v>
      </c>
      <c r="B208" s="66" t="s">
        <v>515</v>
      </c>
      <c r="C208" s="70" t="s">
        <v>516</v>
      </c>
      <c r="D208" s="66">
        <v>444</v>
      </c>
      <c r="E208" s="66">
        <v>-68</v>
      </c>
      <c r="F208" s="66">
        <v>62</v>
      </c>
      <c r="G208" s="66">
        <v>59</v>
      </c>
      <c r="H208" s="66">
        <v>62</v>
      </c>
      <c r="I208" s="66">
        <v>61</v>
      </c>
      <c r="J208" s="66">
        <v>67</v>
      </c>
      <c r="K208" s="66">
        <v>-69</v>
      </c>
      <c r="L208" s="66">
        <v>68</v>
      </c>
      <c r="M208" s="66">
        <v>65</v>
      </c>
    </row>
    <row r="209" spans="1:13" ht="12.75">
      <c r="A209" s="65">
        <v>203</v>
      </c>
      <c r="B209" s="65" t="s">
        <v>517</v>
      </c>
      <c r="C209" s="69" t="s">
        <v>518</v>
      </c>
      <c r="D209" s="65">
        <v>446</v>
      </c>
      <c r="E209" s="65">
        <v>65</v>
      </c>
      <c r="F209" s="65">
        <v>65</v>
      </c>
      <c r="G209" s="65">
        <v>-68</v>
      </c>
      <c r="H209" s="65">
        <v>65</v>
      </c>
      <c r="I209" s="65">
        <v>-67</v>
      </c>
      <c r="J209" s="65">
        <v>66</v>
      </c>
      <c r="K209" s="65">
        <v>66</v>
      </c>
      <c r="L209" s="65">
        <v>66</v>
      </c>
      <c r="M209" s="65">
        <v>53</v>
      </c>
    </row>
    <row r="210" spans="1:13" ht="12.75">
      <c r="A210" s="66">
        <v>204</v>
      </c>
      <c r="B210" s="66" t="s">
        <v>519</v>
      </c>
      <c r="C210" s="70" t="s">
        <v>520</v>
      </c>
      <c r="D210" s="66">
        <v>449</v>
      </c>
      <c r="E210" s="66">
        <v>-70</v>
      </c>
      <c r="F210" s="66">
        <v>-71</v>
      </c>
      <c r="G210" s="66">
        <v>65</v>
      </c>
      <c r="H210" s="66">
        <v>66</v>
      </c>
      <c r="I210" s="66">
        <v>67</v>
      </c>
      <c r="J210" s="66">
        <v>57</v>
      </c>
      <c r="K210" s="66">
        <v>65</v>
      </c>
      <c r="L210" s="66">
        <v>67</v>
      </c>
      <c r="M210" s="66">
        <v>62</v>
      </c>
    </row>
    <row r="211" spans="1:13" ht="12.75">
      <c r="A211" s="65">
        <v>205</v>
      </c>
      <c r="B211" s="65" t="s">
        <v>521</v>
      </c>
      <c r="C211" s="69" t="s">
        <v>522</v>
      </c>
      <c r="D211" s="65">
        <v>460</v>
      </c>
      <c r="E211" s="65">
        <v>64</v>
      </c>
      <c r="F211" s="65">
        <v>66</v>
      </c>
      <c r="G211" s="65">
        <v>67</v>
      </c>
      <c r="H211" s="65" t="s">
        <v>224</v>
      </c>
      <c r="I211" s="65" t="s">
        <v>224</v>
      </c>
      <c r="J211" s="65" t="s">
        <v>367</v>
      </c>
      <c r="K211" s="65">
        <v>68</v>
      </c>
      <c r="L211" s="65">
        <v>63</v>
      </c>
      <c r="M211" s="65">
        <v>58</v>
      </c>
    </row>
    <row r="212" spans="1:13" ht="12.75">
      <c r="A212" s="75">
        <v>206</v>
      </c>
      <c r="B212" s="75" t="s">
        <v>523</v>
      </c>
      <c r="C212" s="76" t="s">
        <v>524</v>
      </c>
      <c r="D212" s="75">
        <v>462</v>
      </c>
      <c r="E212" s="75" t="s">
        <v>224</v>
      </c>
      <c r="F212" s="75" t="s">
        <v>224</v>
      </c>
      <c r="G212" s="75" t="s">
        <v>367</v>
      </c>
      <c r="H212" s="75" t="s">
        <v>367</v>
      </c>
      <c r="I212" s="75" t="s">
        <v>367</v>
      </c>
      <c r="J212" s="75" t="s">
        <v>367</v>
      </c>
      <c r="K212" s="75">
        <v>62</v>
      </c>
      <c r="L212" s="75">
        <v>49</v>
      </c>
      <c r="M212" s="75">
        <v>55</v>
      </c>
    </row>
    <row r="213" spans="1:13" ht="12.75">
      <c r="A213" s="75">
        <v>207</v>
      </c>
      <c r="B213" s="75" t="s">
        <v>525</v>
      </c>
      <c r="C213" s="76" t="s">
        <v>526</v>
      </c>
      <c r="D213" s="75">
        <v>464</v>
      </c>
      <c r="E213" s="75">
        <v>64</v>
      </c>
      <c r="F213" s="75">
        <v>64</v>
      </c>
      <c r="G213" s="75">
        <v>62</v>
      </c>
      <c r="H213" s="75">
        <v>63</v>
      </c>
      <c r="I213" s="75">
        <v>68</v>
      </c>
      <c r="J213" s="75" t="s">
        <v>110</v>
      </c>
      <c r="K213" s="75" t="s">
        <v>224</v>
      </c>
      <c r="L213" s="75">
        <v>69</v>
      </c>
      <c r="M213" s="75" t="s">
        <v>367</v>
      </c>
    </row>
    <row r="214" spans="1:13" ht="12.75">
      <c r="A214" s="66">
        <v>208</v>
      </c>
      <c r="B214" s="66" t="s">
        <v>527</v>
      </c>
      <c r="C214" s="70" t="s">
        <v>528</v>
      </c>
      <c r="D214" s="66">
        <v>466</v>
      </c>
      <c r="E214" s="66">
        <v>-71</v>
      </c>
      <c r="F214" s="66">
        <v>-72</v>
      </c>
      <c r="G214" s="66">
        <v>71</v>
      </c>
      <c r="H214" s="66">
        <v>71</v>
      </c>
      <c r="I214" s="66">
        <v>66</v>
      </c>
      <c r="J214" s="66">
        <v>64</v>
      </c>
      <c r="K214" s="66">
        <v>70</v>
      </c>
      <c r="L214" s="66">
        <v>63</v>
      </c>
      <c r="M214" s="66">
        <v>61</v>
      </c>
    </row>
    <row r="215" spans="1:13" ht="12.75">
      <c r="A215" s="65">
        <v>209</v>
      </c>
      <c r="B215" s="65" t="s">
        <v>529</v>
      </c>
      <c r="C215" s="69" t="s">
        <v>530</v>
      </c>
      <c r="D215" s="65">
        <v>466</v>
      </c>
      <c r="E215" s="65">
        <v>68</v>
      </c>
      <c r="F215" s="65">
        <v>67</v>
      </c>
      <c r="G215" s="65">
        <v>68</v>
      </c>
      <c r="H215" s="65">
        <v>69</v>
      </c>
      <c r="I215" s="65">
        <v>-70</v>
      </c>
      <c r="J215" s="65">
        <v>66</v>
      </c>
      <c r="K215" s="65">
        <v>-70</v>
      </c>
      <c r="L215" s="65">
        <v>67</v>
      </c>
      <c r="M215" s="65">
        <v>61</v>
      </c>
    </row>
    <row r="216" spans="1:13" ht="12.75">
      <c r="A216" s="75">
        <v>210</v>
      </c>
      <c r="B216" s="75" t="s">
        <v>531</v>
      </c>
      <c r="C216" s="76" t="s">
        <v>532</v>
      </c>
      <c r="D216" s="75">
        <v>473</v>
      </c>
      <c r="E216" s="75">
        <v>-69</v>
      </c>
      <c r="F216" s="75">
        <v>-70</v>
      </c>
      <c r="G216" s="75">
        <v>69</v>
      </c>
      <c r="H216" s="75">
        <v>67</v>
      </c>
      <c r="I216" s="75">
        <v>69</v>
      </c>
      <c r="J216" s="75">
        <v>68</v>
      </c>
      <c r="K216" s="75">
        <v>69</v>
      </c>
      <c r="L216" s="75">
        <v>69</v>
      </c>
      <c r="M216" s="75">
        <v>62</v>
      </c>
    </row>
    <row r="217" spans="1:13" ht="12.75">
      <c r="A217" s="65">
        <v>211</v>
      </c>
      <c r="B217" s="65" t="s">
        <v>533</v>
      </c>
      <c r="C217" s="69" t="s">
        <v>534</v>
      </c>
      <c r="D217" s="65">
        <v>474</v>
      </c>
      <c r="E217" s="65">
        <v>-70</v>
      </c>
      <c r="F217" s="65">
        <v>67</v>
      </c>
      <c r="G217" s="65" t="s">
        <v>224</v>
      </c>
      <c r="H217" s="65">
        <v>70</v>
      </c>
      <c r="I217" s="65">
        <v>69</v>
      </c>
      <c r="J217" s="65">
        <v>65</v>
      </c>
      <c r="K217" s="65">
        <v>69</v>
      </c>
      <c r="L217" s="65">
        <v>70</v>
      </c>
      <c r="M217" s="65">
        <v>64</v>
      </c>
    </row>
    <row r="218" spans="1:13" ht="12.75">
      <c r="A218" s="66">
        <v>212</v>
      </c>
      <c r="B218" s="66" t="s">
        <v>535</v>
      </c>
      <c r="C218" s="70" t="s">
        <v>536</v>
      </c>
      <c r="D218" s="66">
        <v>479</v>
      </c>
      <c r="E218" s="66">
        <v>69</v>
      </c>
      <c r="F218" s="66">
        <v>68</v>
      </c>
      <c r="G218" s="66">
        <v>69</v>
      </c>
      <c r="H218" s="66">
        <v>-70</v>
      </c>
      <c r="I218" s="66">
        <v>69</v>
      </c>
      <c r="J218" s="66">
        <v>69</v>
      </c>
      <c r="K218" s="66">
        <v>-72</v>
      </c>
      <c r="L218" s="66">
        <v>69</v>
      </c>
      <c r="M218" s="66">
        <v>66</v>
      </c>
    </row>
    <row r="219" spans="1:13" ht="12.75">
      <c r="A219" s="65">
        <v>213</v>
      </c>
      <c r="B219" s="65" t="s">
        <v>537</v>
      </c>
      <c r="C219" s="69" t="s">
        <v>538</v>
      </c>
      <c r="D219" s="65">
        <v>480</v>
      </c>
      <c r="E219" s="65">
        <v>65</v>
      </c>
      <c r="F219" s="65">
        <v>70</v>
      </c>
      <c r="G219" s="65">
        <v>68</v>
      </c>
      <c r="H219" s="65">
        <v>69</v>
      </c>
      <c r="I219" s="65">
        <v>60</v>
      </c>
      <c r="J219" s="65" t="s">
        <v>224</v>
      </c>
      <c r="K219" s="65" t="s">
        <v>224</v>
      </c>
      <c r="L219" s="65" t="s">
        <v>367</v>
      </c>
      <c r="M219" s="65" t="s">
        <v>367</v>
      </c>
    </row>
    <row r="220" spans="1:13" ht="12.75">
      <c r="A220" s="66">
        <v>214</v>
      </c>
      <c r="B220" s="66" t="s">
        <v>539</v>
      </c>
      <c r="C220" s="70" t="s">
        <v>540</v>
      </c>
      <c r="D220" s="66">
        <v>488</v>
      </c>
      <c r="E220" s="66">
        <v>71</v>
      </c>
      <c r="F220" s="66">
        <v>68</v>
      </c>
      <c r="G220" s="66" t="s">
        <v>224</v>
      </c>
      <c r="H220" s="66">
        <v>72</v>
      </c>
      <c r="I220" s="66">
        <v>67</v>
      </c>
      <c r="J220" s="66">
        <v>68</v>
      </c>
      <c r="K220" s="66">
        <v>68</v>
      </c>
      <c r="L220" s="66" t="s">
        <v>224</v>
      </c>
      <c r="M220" s="66" t="s">
        <v>367</v>
      </c>
    </row>
    <row r="221" spans="1:13" ht="12.75">
      <c r="A221" s="65">
        <v>215</v>
      </c>
      <c r="B221" s="65" t="s">
        <v>541</v>
      </c>
      <c r="C221" s="69" t="s">
        <v>542</v>
      </c>
      <c r="D221" s="65">
        <v>498</v>
      </c>
      <c r="E221" s="65">
        <v>67</v>
      </c>
      <c r="F221" s="65">
        <v>65</v>
      </c>
      <c r="G221" s="65">
        <v>70</v>
      </c>
      <c r="H221" s="65" t="s">
        <v>224</v>
      </c>
      <c r="I221" s="65" t="s">
        <v>224</v>
      </c>
      <c r="J221" s="65" t="s">
        <v>367</v>
      </c>
      <c r="K221" s="65" t="s">
        <v>367</v>
      </c>
      <c r="L221" s="65" t="s">
        <v>367</v>
      </c>
      <c r="M221" s="65" t="s">
        <v>367</v>
      </c>
    </row>
    <row r="222" spans="1:13" ht="12.75">
      <c r="A222" s="66">
        <v>216</v>
      </c>
      <c r="B222" s="66" t="s">
        <v>543</v>
      </c>
      <c r="C222" s="70" t="s">
        <v>544</v>
      </c>
      <c r="D222" s="66">
        <v>518</v>
      </c>
      <c r="E222" s="66" t="s">
        <v>224</v>
      </c>
      <c r="F222" s="66" t="s">
        <v>224</v>
      </c>
      <c r="G222" s="66" t="s">
        <v>367</v>
      </c>
      <c r="H222" s="66" t="s">
        <v>367</v>
      </c>
      <c r="I222" s="66" t="s">
        <v>367</v>
      </c>
      <c r="J222" s="66" t="s">
        <v>367</v>
      </c>
      <c r="K222" s="66" t="s">
        <v>367</v>
      </c>
      <c r="L222" s="66" t="s">
        <v>367</v>
      </c>
      <c r="M222" s="66" t="s">
        <v>367</v>
      </c>
    </row>
    <row r="223" spans="1:13" ht="12.75">
      <c r="A223" s="65">
        <v>216</v>
      </c>
      <c r="B223" s="65" t="s">
        <v>545</v>
      </c>
      <c r="C223" s="69" t="s">
        <v>546</v>
      </c>
      <c r="D223" s="65">
        <v>518</v>
      </c>
      <c r="E223" s="65" t="s">
        <v>224</v>
      </c>
      <c r="F223" s="65" t="s">
        <v>224</v>
      </c>
      <c r="G223" s="65" t="s">
        <v>367</v>
      </c>
      <c r="H223" s="65" t="s">
        <v>367</v>
      </c>
      <c r="I223" s="65" t="s">
        <v>367</v>
      </c>
      <c r="J223" s="65" t="s">
        <v>367</v>
      </c>
      <c r="K223" s="65" t="s">
        <v>367</v>
      </c>
      <c r="L223" s="65" t="s">
        <v>367</v>
      </c>
      <c r="M223" s="65" t="s">
        <v>367</v>
      </c>
    </row>
    <row r="224" spans="1:13" ht="12.75">
      <c r="A224" s="66">
        <v>216</v>
      </c>
      <c r="B224" s="66" t="s">
        <v>547</v>
      </c>
      <c r="C224" s="70" t="s">
        <v>548</v>
      </c>
      <c r="D224" s="66">
        <v>518</v>
      </c>
      <c r="E224" s="66" t="s">
        <v>224</v>
      </c>
      <c r="F224" s="66" t="s">
        <v>224</v>
      </c>
      <c r="G224" s="66" t="s">
        <v>367</v>
      </c>
      <c r="H224" s="66" t="s">
        <v>367</v>
      </c>
      <c r="I224" s="66" t="s">
        <v>367</v>
      </c>
      <c r="J224" s="66" t="s">
        <v>367</v>
      </c>
      <c r="K224" s="66" t="s">
        <v>367</v>
      </c>
      <c r="L224" s="66" t="s">
        <v>367</v>
      </c>
      <c r="M224" s="66" t="s">
        <v>367</v>
      </c>
    </row>
    <row r="225" ht="12.75">
      <c r="A225" s="56"/>
    </row>
    <row r="226" ht="12.75">
      <c r="A226" s="73" t="s">
        <v>549</v>
      </c>
    </row>
    <row r="227" ht="12.75">
      <c r="A227" s="73" t="s">
        <v>550</v>
      </c>
    </row>
    <row r="228" ht="12.75">
      <c r="A228" s="74" t="s">
        <v>551</v>
      </c>
    </row>
  </sheetData>
  <sheetProtection/>
  <hyperlinks>
    <hyperlink ref="A228" r:id="rId1" display="http://www.zw-scoring.nl/"/>
  </hyperlinks>
  <printOptions/>
  <pageMargins left="0.7" right="0.7" top="0.75" bottom="0.75" header="0.3" footer="0.3"/>
  <pageSetup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J17"/>
  <sheetViews>
    <sheetView zoomScalePageLayoutView="0" workbookViewId="0" topLeftCell="A1">
      <selection activeCell="D16" sqref="D16:I16"/>
    </sheetView>
  </sheetViews>
  <sheetFormatPr defaultColWidth="9.140625" defaultRowHeight="12.75"/>
  <cols>
    <col min="2" max="2" width="24.00390625" style="0" bestFit="1" customWidth="1"/>
    <col min="3" max="3" width="5.00390625" style="0" bestFit="1" customWidth="1"/>
    <col min="4" max="9" width="3.7109375" style="0" bestFit="1" customWidth="1"/>
    <col min="10" max="10" width="6.140625" style="0" bestFit="1" customWidth="1"/>
  </cols>
  <sheetData>
    <row r="4" spans="2:10" ht="15">
      <c r="B4" s="77" t="s">
        <v>92</v>
      </c>
      <c r="C4" s="78" t="s">
        <v>552</v>
      </c>
      <c r="D4" s="77" t="s">
        <v>553</v>
      </c>
      <c r="E4" s="77" t="s">
        <v>554</v>
      </c>
      <c r="F4" s="77" t="s">
        <v>555</v>
      </c>
      <c r="G4" s="77" t="s">
        <v>556</v>
      </c>
      <c r="H4" s="77" t="s">
        <v>557</v>
      </c>
      <c r="I4" s="77" t="s">
        <v>558</v>
      </c>
      <c r="J4" s="77" t="s">
        <v>559</v>
      </c>
    </row>
    <row r="5" spans="1:10" ht="12.75">
      <c r="A5">
        <v>1</v>
      </c>
      <c r="B5" t="s">
        <v>7</v>
      </c>
      <c r="C5" s="79">
        <v>1189</v>
      </c>
      <c r="D5" s="80">
        <v>3</v>
      </c>
      <c r="E5" s="80">
        <v>1</v>
      </c>
      <c r="F5" s="80">
        <v>2</v>
      </c>
      <c r="G5" s="80">
        <v>1</v>
      </c>
      <c r="H5" s="80">
        <v>2</v>
      </c>
      <c r="I5" s="80">
        <v>1</v>
      </c>
      <c r="J5">
        <f>SUM(D5:I5)-3</f>
        <v>7</v>
      </c>
    </row>
    <row r="6" spans="1:10" ht="12.75">
      <c r="A6">
        <v>2</v>
      </c>
      <c r="B6" t="s">
        <v>5</v>
      </c>
      <c r="C6" s="79">
        <v>5</v>
      </c>
      <c r="D6" s="80">
        <v>1</v>
      </c>
      <c r="E6" s="80">
        <v>2</v>
      </c>
      <c r="F6" s="80">
        <v>3</v>
      </c>
      <c r="G6" s="80">
        <v>2</v>
      </c>
      <c r="H6" s="80">
        <v>1</v>
      </c>
      <c r="I6" s="80">
        <v>2</v>
      </c>
      <c r="J6">
        <f>SUM(D6:I6)-3</f>
        <v>8</v>
      </c>
    </row>
    <row r="7" spans="1:10" ht="12.75">
      <c r="A7">
        <v>3</v>
      </c>
      <c r="B7" t="s">
        <v>8</v>
      </c>
      <c r="C7" s="79">
        <v>1164</v>
      </c>
      <c r="D7" s="80">
        <v>2</v>
      </c>
      <c r="E7" s="80">
        <v>8</v>
      </c>
      <c r="F7" s="80">
        <v>1</v>
      </c>
      <c r="G7" s="80">
        <v>4</v>
      </c>
      <c r="H7" s="80">
        <v>4</v>
      </c>
      <c r="I7" s="80">
        <v>5</v>
      </c>
      <c r="J7">
        <f>SUM(D7:I7)-8</f>
        <v>16</v>
      </c>
    </row>
    <row r="8" spans="1:10" ht="12.75">
      <c r="A8">
        <v>4</v>
      </c>
      <c r="B8" t="s">
        <v>12</v>
      </c>
      <c r="C8" s="79">
        <v>1180</v>
      </c>
      <c r="D8" s="80">
        <v>7</v>
      </c>
      <c r="E8" s="80">
        <v>7</v>
      </c>
      <c r="F8" s="80">
        <v>8</v>
      </c>
      <c r="G8" s="80">
        <v>3</v>
      </c>
      <c r="H8" s="80">
        <v>3</v>
      </c>
      <c r="I8" s="80">
        <v>3</v>
      </c>
      <c r="J8">
        <f>SUM(D8:I8)-8</f>
        <v>23</v>
      </c>
    </row>
    <row r="9" spans="1:10" ht="12.75">
      <c r="A9">
        <v>5</v>
      </c>
      <c r="B9" t="s">
        <v>9</v>
      </c>
      <c r="C9" s="79">
        <v>1173</v>
      </c>
      <c r="D9" s="80">
        <v>4</v>
      </c>
      <c r="E9" s="80">
        <v>3</v>
      </c>
      <c r="F9" s="80">
        <v>5</v>
      </c>
      <c r="G9" s="80">
        <v>7</v>
      </c>
      <c r="H9" s="80">
        <v>7</v>
      </c>
      <c r="I9" s="80">
        <v>4</v>
      </c>
      <c r="J9">
        <f>SUM(D9:I9)-7</f>
        <v>23</v>
      </c>
    </row>
    <row r="10" spans="1:10" ht="12.75">
      <c r="A10">
        <v>6</v>
      </c>
      <c r="B10" t="s">
        <v>15</v>
      </c>
      <c r="C10" s="79">
        <v>1174</v>
      </c>
      <c r="D10" s="80">
        <v>5</v>
      </c>
      <c r="E10" s="80">
        <v>4</v>
      </c>
      <c r="F10" s="80">
        <v>4</v>
      </c>
      <c r="G10" s="80">
        <v>5</v>
      </c>
      <c r="H10" s="80">
        <v>5</v>
      </c>
      <c r="I10" s="80">
        <v>8</v>
      </c>
      <c r="J10">
        <f>SUM(D10:I10)-8</f>
        <v>23</v>
      </c>
    </row>
    <row r="11" spans="1:10" ht="12.75">
      <c r="A11">
        <v>7</v>
      </c>
      <c r="B11" t="s">
        <v>11</v>
      </c>
      <c r="C11" s="79">
        <v>1153</v>
      </c>
      <c r="D11" s="80">
        <v>8</v>
      </c>
      <c r="E11" s="80">
        <v>6</v>
      </c>
      <c r="F11" s="80">
        <v>10</v>
      </c>
      <c r="G11" s="80">
        <v>6</v>
      </c>
      <c r="H11" s="80">
        <v>6</v>
      </c>
      <c r="I11" s="80">
        <v>6</v>
      </c>
      <c r="J11">
        <f>SUM(D11:I11)-10</f>
        <v>32</v>
      </c>
    </row>
    <row r="12" spans="1:10" ht="12.75">
      <c r="A12">
        <v>8</v>
      </c>
      <c r="B12" t="s">
        <v>13</v>
      </c>
      <c r="C12" s="79">
        <v>1178</v>
      </c>
      <c r="D12" s="80">
        <v>11</v>
      </c>
      <c r="E12" s="80">
        <v>5</v>
      </c>
      <c r="F12" s="80">
        <v>7</v>
      </c>
      <c r="G12" s="80">
        <v>8</v>
      </c>
      <c r="H12" s="80">
        <v>10</v>
      </c>
      <c r="I12" s="80">
        <v>7</v>
      </c>
      <c r="J12">
        <f>SUM(D12:I12)-11</f>
        <v>37</v>
      </c>
    </row>
    <row r="13" spans="1:10" ht="12.75">
      <c r="A13">
        <v>9</v>
      </c>
      <c r="B13" t="s">
        <v>17</v>
      </c>
      <c r="C13" s="79">
        <v>1154</v>
      </c>
      <c r="D13" s="80">
        <v>6</v>
      </c>
      <c r="E13" s="80">
        <v>9</v>
      </c>
      <c r="F13" s="80">
        <v>9</v>
      </c>
      <c r="G13" s="80">
        <v>9</v>
      </c>
      <c r="H13" s="80">
        <v>8</v>
      </c>
      <c r="I13" s="80">
        <v>9</v>
      </c>
      <c r="J13">
        <f>SUM(D13:I13)-9</f>
        <v>41</v>
      </c>
    </row>
    <row r="14" spans="1:10" ht="12.75">
      <c r="A14">
        <v>10</v>
      </c>
      <c r="B14" t="s">
        <v>16</v>
      </c>
      <c r="C14" s="79">
        <v>1135</v>
      </c>
      <c r="D14" s="80">
        <v>9</v>
      </c>
      <c r="E14" s="80">
        <v>10</v>
      </c>
      <c r="F14" s="80">
        <v>6</v>
      </c>
      <c r="G14" s="80">
        <v>10</v>
      </c>
      <c r="H14" s="80">
        <v>9</v>
      </c>
      <c r="I14" s="80">
        <v>11</v>
      </c>
      <c r="J14">
        <f>SUM(D14:I14)-11</f>
        <v>44</v>
      </c>
    </row>
    <row r="15" spans="1:10" ht="12.75">
      <c r="A15">
        <v>11</v>
      </c>
      <c r="B15" t="s">
        <v>560</v>
      </c>
      <c r="C15" s="79">
        <v>1179</v>
      </c>
      <c r="D15" s="80">
        <v>10</v>
      </c>
      <c r="E15" s="80">
        <v>11</v>
      </c>
      <c r="F15" s="80">
        <v>11</v>
      </c>
      <c r="G15" s="80">
        <v>11</v>
      </c>
      <c r="H15" s="80">
        <v>11</v>
      </c>
      <c r="I15" s="80">
        <v>10</v>
      </c>
      <c r="J15">
        <f>SUM(D15:I15)-11</f>
        <v>53</v>
      </c>
    </row>
    <row r="16" spans="1:10" ht="12.75">
      <c r="A16">
        <v>12</v>
      </c>
      <c r="B16" t="s">
        <v>561</v>
      </c>
      <c r="C16" s="79">
        <v>995</v>
      </c>
      <c r="D16" s="80">
        <v>12</v>
      </c>
      <c r="E16" s="80">
        <v>12</v>
      </c>
      <c r="F16" s="80">
        <v>12</v>
      </c>
      <c r="G16" s="80">
        <v>12</v>
      </c>
      <c r="H16" s="80">
        <v>12</v>
      </c>
      <c r="I16" s="80">
        <v>12</v>
      </c>
      <c r="J16">
        <f>SUM(D16:I16)-12</f>
        <v>60</v>
      </c>
    </row>
    <row r="17" spans="1:10" ht="12.75">
      <c r="A17">
        <v>13</v>
      </c>
      <c r="B17" t="s">
        <v>562</v>
      </c>
      <c r="C17" s="79">
        <v>1130</v>
      </c>
      <c r="D17" s="80">
        <v>13</v>
      </c>
      <c r="E17" s="80">
        <v>13</v>
      </c>
      <c r="F17" s="80">
        <v>13</v>
      </c>
      <c r="G17" s="80">
        <v>14</v>
      </c>
      <c r="H17" s="80">
        <v>14</v>
      </c>
      <c r="I17" s="80">
        <v>14</v>
      </c>
      <c r="J17">
        <f>SUM(D17:I17)-14</f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ORMES 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Ormes</dc:creator>
  <cp:keywords/>
  <dc:description/>
  <cp:lastModifiedBy>Raffaele Ravaglia</cp:lastModifiedBy>
  <cp:lastPrinted>2011-03-31T04:39:27Z</cp:lastPrinted>
  <dcterms:created xsi:type="dcterms:W3CDTF">2010-03-08T18:16:00Z</dcterms:created>
  <dcterms:modified xsi:type="dcterms:W3CDTF">2011-05-03T09:35:16Z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